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\Desktop\HZHM\plan 2026\"/>
    </mc:Choice>
  </mc:AlternateContent>
  <bookViews>
    <workbookView xWindow="0" yWindow="0" windowWidth="15360" windowHeight="7365"/>
  </bookViews>
  <sheets>
    <sheet name="SAŽETAK" sheetId="10" r:id="rId1"/>
    <sheet name="Račun prihoda i rashoda" sheetId="13" r:id="rId2"/>
    <sheet name="Prihodi i rashodi po izvorima" sheetId="12" r:id="rId3"/>
    <sheet name="Rashodi prema funkcijskoj kl" sheetId="5" r:id="rId4"/>
    <sheet name="Račun financiranja" sheetId="6" r:id="rId5"/>
    <sheet name="Račun financiranja po izvorima" sheetId="9" r:id="rId6"/>
    <sheet name="POSEBNI DIO" sheetId="11" r:id="rId7"/>
    <sheet name="List2" sheetId="2" r:id="rId8"/>
  </sheets>
  <definedNames>
    <definedName name="_xlnm.Print_Area" localSheetId="6">'POSEBNI DIO'!$A$1:$G$87</definedName>
    <definedName name="_xlnm.Print_Area" localSheetId="2">'Prihodi i rashodi po izvorima'!$A$1:$I$108</definedName>
    <definedName name="_xlnm.Print_Area" localSheetId="1">'Račun prihoda i rashoda'!$A$1:$I$65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0" l="1"/>
  <c r="F86" i="12"/>
  <c r="F93" i="12"/>
  <c r="F39" i="12"/>
  <c r="F37" i="12"/>
  <c r="F38" i="12" s="1"/>
  <c r="F35" i="12"/>
  <c r="I38" i="12"/>
  <c r="E38" i="12"/>
  <c r="I37" i="12"/>
  <c r="H37" i="12"/>
  <c r="H38" i="12" s="1"/>
  <c r="G37" i="12"/>
  <c r="G38" i="12" s="1"/>
  <c r="D12" i="11"/>
  <c r="D86" i="11"/>
  <c r="E49" i="11"/>
  <c r="D30" i="11"/>
  <c r="E30" i="11"/>
  <c r="F30" i="11"/>
  <c r="G30" i="11"/>
  <c r="C30" i="11"/>
  <c r="G33" i="11"/>
  <c r="F33" i="11"/>
  <c r="E33" i="11"/>
  <c r="D33" i="11"/>
  <c r="C33" i="11"/>
  <c r="D20" i="11"/>
  <c r="E20" i="11"/>
  <c r="F20" i="11"/>
  <c r="G20" i="11"/>
  <c r="C20" i="11"/>
  <c r="G23" i="11"/>
  <c r="F23" i="11"/>
  <c r="E23" i="11"/>
  <c r="D23" i="11"/>
  <c r="C23" i="11"/>
  <c r="E36" i="11" l="1"/>
  <c r="F36" i="11"/>
  <c r="G36" i="11"/>
  <c r="C37" i="11"/>
  <c r="H10" i="12" l="1"/>
  <c r="I10" i="12"/>
  <c r="G10" i="12"/>
  <c r="H72" i="12"/>
  <c r="I72" i="12"/>
  <c r="G72" i="12"/>
  <c r="F63" i="11"/>
  <c r="G63" i="11"/>
  <c r="E63" i="11"/>
  <c r="E60" i="13" l="1"/>
  <c r="C15" i="11"/>
  <c r="E91" i="12" l="1"/>
  <c r="E92" i="12" s="1"/>
  <c r="G91" i="12"/>
  <c r="G92" i="12" s="1"/>
  <c r="H91" i="12"/>
  <c r="H92" i="12" s="1"/>
  <c r="I91" i="12"/>
  <c r="I92" i="12" s="1"/>
  <c r="F91" i="12"/>
  <c r="F92" i="12" s="1"/>
  <c r="G70" i="11" l="1"/>
  <c r="F70" i="11"/>
  <c r="E70" i="11"/>
  <c r="D70" i="11"/>
  <c r="C70" i="11"/>
  <c r="D54" i="11"/>
  <c r="G86" i="12" l="1"/>
  <c r="H86" i="12"/>
  <c r="I86" i="12"/>
  <c r="E86" i="12"/>
  <c r="F84" i="12"/>
  <c r="G84" i="12"/>
  <c r="H84" i="12"/>
  <c r="I84" i="12"/>
  <c r="E84" i="12"/>
  <c r="E85" i="12" s="1"/>
  <c r="G40" i="11"/>
  <c r="F40" i="11"/>
  <c r="E40" i="11"/>
  <c r="D40" i="11"/>
  <c r="C40" i="11"/>
  <c r="G18" i="11"/>
  <c r="F18" i="11"/>
  <c r="E18" i="11"/>
  <c r="D18" i="11"/>
  <c r="C18" i="11"/>
  <c r="C14" i="11" s="1"/>
  <c r="F85" i="12" l="1"/>
  <c r="I85" i="12"/>
  <c r="H85" i="12"/>
  <c r="G85" i="12"/>
  <c r="G18" i="13"/>
  <c r="H18" i="13"/>
  <c r="I18" i="13"/>
  <c r="G89" i="12"/>
  <c r="H89" i="12"/>
  <c r="I89" i="12"/>
  <c r="G88" i="12"/>
  <c r="H88" i="12"/>
  <c r="I88" i="12"/>
  <c r="G65" i="12"/>
  <c r="H65" i="12"/>
  <c r="I65" i="12"/>
  <c r="G64" i="12"/>
  <c r="H64" i="12"/>
  <c r="I64" i="12"/>
  <c r="G62" i="12"/>
  <c r="H62" i="12"/>
  <c r="I62" i="12"/>
  <c r="H63" i="12" l="1"/>
  <c r="I63" i="12"/>
  <c r="G60" i="13"/>
  <c r="H60" i="13"/>
  <c r="I60" i="13"/>
  <c r="G32" i="13"/>
  <c r="H32" i="13"/>
  <c r="I32" i="13"/>
  <c r="F60" i="13"/>
  <c r="F61" i="13"/>
  <c r="G61" i="13"/>
  <c r="H61" i="13"/>
  <c r="I61" i="13"/>
  <c r="E62" i="13"/>
  <c r="F62" i="13"/>
  <c r="G62" i="13"/>
  <c r="H62" i="13"/>
  <c r="I62" i="13"/>
  <c r="F59" i="13"/>
  <c r="G59" i="13"/>
  <c r="H59" i="13"/>
  <c r="I59" i="13"/>
  <c r="E59" i="13"/>
  <c r="E33" i="13"/>
  <c r="F33" i="13"/>
  <c r="G33" i="13"/>
  <c r="H33" i="13"/>
  <c r="I33" i="13"/>
  <c r="E34" i="13"/>
  <c r="F34" i="13"/>
  <c r="G34" i="13"/>
  <c r="H34" i="13"/>
  <c r="I34" i="13"/>
  <c r="E35" i="13"/>
  <c r="F35" i="13"/>
  <c r="G35" i="13"/>
  <c r="H35" i="13"/>
  <c r="I35" i="13"/>
  <c r="F32" i="13"/>
  <c r="E32" i="13"/>
  <c r="F22" i="13"/>
  <c r="F21" i="13" s="1"/>
  <c r="G10" i="10" s="1"/>
  <c r="G22" i="13"/>
  <c r="G21" i="13" s="1"/>
  <c r="H10" i="10" s="1"/>
  <c r="H22" i="13"/>
  <c r="H21" i="13" s="1"/>
  <c r="I10" i="10" s="1"/>
  <c r="I22" i="13"/>
  <c r="I21" i="13" s="1"/>
  <c r="J10" i="10" s="1"/>
  <c r="E22" i="13"/>
  <c r="F20" i="13"/>
  <c r="G20" i="13"/>
  <c r="H20" i="13"/>
  <c r="I20" i="13"/>
  <c r="E20" i="13"/>
  <c r="F19" i="13"/>
  <c r="G19" i="13"/>
  <c r="H19" i="13"/>
  <c r="I19" i="13"/>
  <c r="E19" i="13"/>
  <c r="F18" i="13"/>
  <c r="E18" i="13"/>
  <c r="F17" i="13"/>
  <c r="G17" i="13"/>
  <c r="H17" i="13"/>
  <c r="I17" i="13"/>
  <c r="E17" i="13"/>
  <c r="F16" i="13"/>
  <c r="G16" i="13"/>
  <c r="H16" i="13"/>
  <c r="I16" i="13"/>
  <c r="E16" i="13"/>
  <c r="F15" i="13"/>
  <c r="G15" i="13"/>
  <c r="H15" i="13"/>
  <c r="I15" i="13"/>
  <c r="E15" i="13"/>
  <c r="F14" i="13"/>
  <c r="G14" i="13"/>
  <c r="H14" i="13"/>
  <c r="I14" i="13"/>
  <c r="E14" i="13"/>
  <c r="F13" i="13"/>
  <c r="G13" i="13"/>
  <c r="H13" i="13"/>
  <c r="I13" i="13"/>
  <c r="E13" i="13"/>
  <c r="F12" i="13"/>
  <c r="G12" i="13"/>
  <c r="H12" i="13"/>
  <c r="I12" i="13"/>
  <c r="E12" i="13"/>
  <c r="F11" i="13"/>
  <c r="G11" i="13"/>
  <c r="H11" i="13"/>
  <c r="I11" i="13"/>
  <c r="E11" i="13"/>
  <c r="G93" i="12"/>
  <c r="G49" i="13" s="1"/>
  <c r="H93" i="12"/>
  <c r="H49" i="13" s="1"/>
  <c r="I93" i="12"/>
  <c r="I49" i="13" s="1"/>
  <c r="E93" i="12"/>
  <c r="F88" i="12"/>
  <c r="F48" i="13" s="1"/>
  <c r="G48" i="13"/>
  <c r="F89" i="12"/>
  <c r="E89" i="12"/>
  <c r="E49" i="13" s="1"/>
  <c r="E88" i="12"/>
  <c r="E48" i="13" s="1"/>
  <c r="F78" i="12"/>
  <c r="G78" i="12"/>
  <c r="H78" i="12"/>
  <c r="I78" i="12"/>
  <c r="E78" i="12"/>
  <c r="F76" i="12"/>
  <c r="G76" i="12"/>
  <c r="H76" i="12"/>
  <c r="I76" i="12"/>
  <c r="E76" i="12"/>
  <c r="F74" i="12"/>
  <c r="G74" i="12"/>
  <c r="H74" i="12"/>
  <c r="I74" i="12"/>
  <c r="E74" i="12"/>
  <c r="F71" i="12"/>
  <c r="G71" i="12"/>
  <c r="H71" i="12"/>
  <c r="I71" i="12"/>
  <c r="E71" i="12"/>
  <c r="F72" i="12"/>
  <c r="E72" i="12"/>
  <c r="F67" i="12"/>
  <c r="G67" i="12"/>
  <c r="H67" i="12"/>
  <c r="I67" i="12"/>
  <c r="F68" i="12"/>
  <c r="G68" i="12"/>
  <c r="H68" i="12"/>
  <c r="I68" i="12"/>
  <c r="F69" i="12"/>
  <c r="G69" i="12"/>
  <c r="G45" i="13" s="1"/>
  <c r="H69" i="12"/>
  <c r="H45" i="13" s="1"/>
  <c r="I69" i="12"/>
  <c r="I45" i="13" s="1"/>
  <c r="E68" i="12"/>
  <c r="E69" i="12"/>
  <c r="E67" i="12"/>
  <c r="F62" i="12"/>
  <c r="F63" i="12"/>
  <c r="G63" i="12"/>
  <c r="F64" i="12"/>
  <c r="F65" i="12"/>
  <c r="F46" i="13" s="1"/>
  <c r="E63" i="12"/>
  <c r="E64" i="12"/>
  <c r="E65" i="12"/>
  <c r="E46" i="13" s="1"/>
  <c r="E62" i="12"/>
  <c r="F60" i="12"/>
  <c r="G60" i="12"/>
  <c r="H60" i="12"/>
  <c r="I60" i="12"/>
  <c r="E60" i="12"/>
  <c r="F59" i="12"/>
  <c r="G59" i="12"/>
  <c r="H59" i="12"/>
  <c r="I59" i="12"/>
  <c r="E59" i="12"/>
  <c r="F57" i="12"/>
  <c r="G57" i="12"/>
  <c r="H57" i="12"/>
  <c r="I57" i="12"/>
  <c r="E57" i="12"/>
  <c r="F56" i="12"/>
  <c r="G56" i="12"/>
  <c r="H56" i="12"/>
  <c r="I56" i="12"/>
  <c r="E56" i="12"/>
  <c r="C21" i="11"/>
  <c r="D67" i="11"/>
  <c r="D66" i="11" s="1"/>
  <c r="E67" i="11"/>
  <c r="E66" i="11" s="1"/>
  <c r="F67" i="11"/>
  <c r="F66" i="11" s="1"/>
  <c r="G67" i="11"/>
  <c r="G66" i="11" s="1"/>
  <c r="C67" i="11"/>
  <c r="C66" i="11" s="1"/>
  <c r="F45" i="12"/>
  <c r="G45" i="12"/>
  <c r="H45" i="12"/>
  <c r="I45" i="12"/>
  <c r="E45" i="12"/>
  <c r="F101" i="12"/>
  <c r="F80" i="12" s="1"/>
  <c r="G101" i="12"/>
  <c r="G80" i="12" s="1"/>
  <c r="H101" i="12"/>
  <c r="H80" i="12" s="1"/>
  <c r="I101" i="12"/>
  <c r="I80" i="12" s="1"/>
  <c r="E101" i="12"/>
  <c r="E80" i="12" s="1"/>
  <c r="H48" i="13"/>
  <c r="I48" i="13"/>
  <c r="G46" i="13"/>
  <c r="H46" i="13"/>
  <c r="I46" i="13"/>
  <c r="E21" i="13"/>
  <c r="F10" i="10" s="1"/>
  <c r="F49" i="13" l="1"/>
  <c r="F47" i="13" s="1"/>
  <c r="G13" i="10" s="1"/>
  <c r="I58" i="13"/>
  <c r="I57" i="13" s="1"/>
  <c r="H58" i="13"/>
  <c r="H50" i="13" s="1"/>
  <c r="F31" i="13"/>
  <c r="F30" i="13" s="1"/>
  <c r="F24" i="13" s="1"/>
  <c r="G31" i="13"/>
  <c r="G23" i="13" s="1"/>
  <c r="E58" i="13"/>
  <c r="E57" i="13" s="1"/>
  <c r="E51" i="13" s="1"/>
  <c r="H31" i="13"/>
  <c r="H23" i="13" s="1"/>
  <c r="E31" i="13"/>
  <c r="E23" i="13" s="1"/>
  <c r="E43" i="13"/>
  <c r="H43" i="13"/>
  <c r="F45" i="13"/>
  <c r="E45" i="13"/>
  <c r="H108" i="12"/>
  <c r="G58" i="13"/>
  <c r="G57" i="13" s="1"/>
  <c r="I31" i="13"/>
  <c r="I23" i="13" s="1"/>
  <c r="H44" i="13"/>
  <c r="H10" i="13"/>
  <c r="I9" i="10" s="1"/>
  <c r="F58" i="13"/>
  <c r="F57" i="13" s="1"/>
  <c r="I10" i="13"/>
  <c r="G10" i="13"/>
  <c r="H9" i="10" s="1"/>
  <c r="E10" i="13"/>
  <c r="F9" i="10" s="1"/>
  <c r="F10" i="13"/>
  <c r="G9" i="10" s="1"/>
  <c r="J9" i="10"/>
  <c r="G47" i="13"/>
  <c r="H13" i="10" s="1"/>
  <c r="F43" i="13"/>
  <c r="F44" i="13"/>
  <c r="E44" i="13"/>
  <c r="G44" i="13"/>
  <c r="I44" i="13"/>
  <c r="I43" i="13"/>
  <c r="G43" i="13"/>
  <c r="I50" i="13"/>
  <c r="H47" i="13"/>
  <c r="I13" i="10" s="1"/>
  <c r="E47" i="13"/>
  <c r="F13" i="10" s="1"/>
  <c r="I47" i="13"/>
  <c r="J13" i="10" s="1"/>
  <c r="F100" i="12"/>
  <c r="F108" i="12" s="1"/>
  <c r="F94" i="12"/>
  <c r="F90" i="12"/>
  <c r="F87" i="12"/>
  <c r="F79" i="12"/>
  <c r="F77" i="12"/>
  <c r="F75" i="12"/>
  <c r="F73" i="12"/>
  <c r="F70" i="12"/>
  <c r="F66" i="12"/>
  <c r="F61" i="12"/>
  <c r="F58" i="12"/>
  <c r="F55" i="12"/>
  <c r="F36" i="12"/>
  <c r="F33" i="12"/>
  <c r="F34" i="12" s="1"/>
  <c r="F32" i="12"/>
  <c r="F30" i="12"/>
  <c r="F29" i="12"/>
  <c r="F27" i="12"/>
  <c r="F25" i="12"/>
  <c r="F23" i="12"/>
  <c r="F21" i="12"/>
  <c r="F19" i="12"/>
  <c r="F17" i="12"/>
  <c r="F15" i="12"/>
  <c r="F13" i="12"/>
  <c r="I94" i="12"/>
  <c r="I90" i="12"/>
  <c r="I87" i="12"/>
  <c r="I79" i="12"/>
  <c r="I77" i="12"/>
  <c r="I75" i="12"/>
  <c r="I73" i="12"/>
  <c r="I70" i="12"/>
  <c r="I66" i="12"/>
  <c r="I61" i="12"/>
  <c r="I58" i="12"/>
  <c r="I55" i="12"/>
  <c r="I44" i="12"/>
  <c r="I35" i="12"/>
  <c r="I36" i="12" s="1"/>
  <c r="I34" i="12"/>
  <c r="I32" i="12"/>
  <c r="I30" i="12"/>
  <c r="I29" i="12"/>
  <c r="I27" i="12"/>
  <c r="I25" i="12"/>
  <c r="I23" i="12"/>
  <c r="I21" i="12"/>
  <c r="I19" i="12"/>
  <c r="I17" i="12"/>
  <c r="I15" i="12"/>
  <c r="I13" i="12"/>
  <c r="H100" i="12"/>
  <c r="H94" i="12"/>
  <c r="H90" i="12"/>
  <c r="H87" i="12"/>
  <c r="H79" i="12"/>
  <c r="H77" i="12"/>
  <c r="H75" i="12"/>
  <c r="H73" i="12"/>
  <c r="H70" i="12"/>
  <c r="H66" i="12"/>
  <c r="H61" i="12"/>
  <c r="H58" i="12"/>
  <c r="H55" i="12"/>
  <c r="H35" i="12"/>
  <c r="H36" i="12" s="1"/>
  <c r="H34" i="12"/>
  <c r="H32" i="12"/>
  <c r="H30" i="12"/>
  <c r="H29" i="12"/>
  <c r="H27" i="12"/>
  <c r="H25" i="12"/>
  <c r="H23" i="12"/>
  <c r="H21" i="12"/>
  <c r="H19" i="12"/>
  <c r="H17" i="12"/>
  <c r="H15" i="12"/>
  <c r="H13" i="12"/>
  <c r="E100" i="12"/>
  <c r="E108" i="12" s="1"/>
  <c r="E94" i="12"/>
  <c r="E90" i="12"/>
  <c r="E87" i="12"/>
  <c r="E79" i="12"/>
  <c r="E77" i="12"/>
  <c r="E75" i="12"/>
  <c r="E73" i="12"/>
  <c r="E70" i="12"/>
  <c r="E66" i="12"/>
  <c r="E61" i="12"/>
  <c r="E58" i="12"/>
  <c r="E55" i="12"/>
  <c r="E36" i="12"/>
  <c r="E34" i="12"/>
  <c r="E32" i="12"/>
  <c r="E30" i="12"/>
  <c r="E29" i="12"/>
  <c r="E27" i="12"/>
  <c r="E25" i="12"/>
  <c r="E23" i="12"/>
  <c r="E21" i="12"/>
  <c r="E19" i="12"/>
  <c r="E17" i="12"/>
  <c r="E15" i="12"/>
  <c r="E13" i="12"/>
  <c r="G100" i="12"/>
  <c r="G108" i="12" s="1"/>
  <c r="G94" i="12"/>
  <c r="G90" i="12"/>
  <c r="G87" i="12"/>
  <c r="G79" i="12"/>
  <c r="G77" i="12"/>
  <c r="G75" i="12"/>
  <c r="G73" i="12"/>
  <c r="G70" i="12"/>
  <c r="G66" i="12"/>
  <c r="G61" i="12"/>
  <c r="G58" i="12"/>
  <c r="G55" i="12"/>
  <c r="G44" i="12"/>
  <c r="G35" i="12"/>
  <c r="G36" i="12" s="1"/>
  <c r="G34" i="12"/>
  <c r="G32" i="12"/>
  <c r="G30" i="12"/>
  <c r="G29" i="12"/>
  <c r="G27" i="12"/>
  <c r="G25" i="12"/>
  <c r="G23" i="12"/>
  <c r="G21" i="12"/>
  <c r="G19" i="12"/>
  <c r="G17" i="12"/>
  <c r="G15" i="12"/>
  <c r="G13" i="12"/>
  <c r="C86" i="11"/>
  <c r="C85" i="11" s="1"/>
  <c r="C82" i="11"/>
  <c r="C81" i="11" s="1"/>
  <c r="C79" i="11"/>
  <c r="C78" i="11" s="1"/>
  <c r="C76" i="11"/>
  <c r="C75" i="11" s="1"/>
  <c r="C73" i="11"/>
  <c r="C72" i="11" s="1"/>
  <c r="C63" i="11"/>
  <c r="C62" i="11" s="1"/>
  <c r="C58" i="11"/>
  <c r="C57" i="11" s="1"/>
  <c r="C54" i="11"/>
  <c r="C49" i="11"/>
  <c r="C44" i="11"/>
  <c r="C43" i="11" s="1"/>
  <c r="C42" i="11" s="1"/>
  <c r="C38" i="11"/>
  <c r="C36" i="11" s="1"/>
  <c r="C31" i="11"/>
  <c r="C27" i="11"/>
  <c r="C26" i="11" s="1"/>
  <c r="C25" i="11" s="1"/>
  <c r="C13" i="11"/>
  <c r="D85" i="11"/>
  <c r="D82" i="11"/>
  <c r="D81" i="11" s="1"/>
  <c r="D79" i="11"/>
  <c r="D78" i="11" s="1"/>
  <c r="D76" i="11"/>
  <c r="D75" i="11" s="1"/>
  <c r="D73" i="11"/>
  <c r="D72" i="11" s="1"/>
  <c r="D63" i="11"/>
  <c r="D62" i="11" s="1"/>
  <c r="D58" i="11"/>
  <c r="D57" i="11" s="1"/>
  <c r="D49" i="11"/>
  <c r="D44" i="11"/>
  <c r="D43" i="11" s="1"/>
  <c r="D42" i="11" s="1"/>
  <c r="D38" i="11"/>
  <c r="D37" i="11" s="1"/>
  <c r="D36" i="11" s="1"/>
  <c r="D31" i="11"/>
  <c r="D27" i="11"/>
  <c r="D26" i="11" s="1"/>
  <c r="D25" i="11" s="1"/>
  <c r="D21" i="11"/>
  <c r="D15" i="11"/>
  <c r="D14" i="11" s="1"/>
  <c r="G86" i="11"/>
  <c r="G85" i="11" s="1"/>
  <c r="G82" i="11"/>
  <c r="G81" i="11" s="1"/>
  <c r="G79" i="11"/>
  <c r="G78" i="11" s="1"/>
  <c r="G76" i="11"/>
  <c r="G75" i="11" s="1"/>
  <c r="G73" i="11"/>
  <c r="G72" i="11" s="1"/>
  <c r="G62" i="11"/>
  <c r="G58" i="11"/>
  <c r="G57" i="11" s="1"/>
  <c r="G54" i="11"/>
  <c r="G49" i="11"/>
  <c r="G44" i="11"/>
  <c r="G43" i="11" s="1"/>
  <c r="G42" i="11" s="1"/>
  <c r="G38" i="11"/>
  <c r="G37" i="11" s="1"/>
  <c r="G31" i="11"/>
  <c r="G27" i="11"/>
  <c r="G26" i="11" s="1"/>
  <c r="G25" i="11" s="1"/>
  <c r="G21" i="11"/>
  <c r="G15" i="11"/>
  <c r="G14" i="11" s="1"/>
  <c r="F86" i="11"/>
  <c r="F85" i="11" s="1"/>
  <c r="F82" i="11"/>
  <c r="F81" i="11" s="1"/>
  <c r="F79" i="11"/>
  <c r="F78" i="11" s="1"/>
  <c r="F76" i="11"/>
  <c r="F75" i="11" s="1"/>
  <c r="F73" i="11"/>
  <c r="F72" i="11" s="1"/>
  <c r="F62" i="11"/>
  <c r="F58" i="11"/>
  <c r="F57" i="11" s="1"/>
  <c r="F54" i="11"/>
  <c r="F49" i="11"/>
  <c r="F44" i="11"/>
  <c r="F43" i="11" s="1"/>
  <c r="F42" i="11" s="1"/>
  <c r="F38" i="11"/>
  <c r="F37" i="11" s="1"/>
  <c r="F31" i="11"/>
  <c r="F27" i="11"/>
  <c r="F26" i="11" s="1"/>
  <c r="F25" i="11" s="1"/>
  <c r="F21" i="11"/>
  <c r="F15" i="11"/>
  <c r="F14" i="11" s="1"/>
  <c r="L87" i="11"/>
  <c r="K87" i="11"/>
  <c r="J87" i="11"/>
  <c r="E86" i="11"/>
  <c r="E85" i="11" s="1"/>
  <c r="L83" i="11"/>
  <c r="K83" i="11"/>
  <c r="J83" i="11"/>
  <c r="E82" i="11"/>
  <c r="E81" i="11" s="1"/>
  <c r="L80" i="11"/>
  <c r="K80" i="11"/>
  <c r="J80" i="11"/>
  <c r="E79" i="11"/>
  <c r="E78" i="11" s="1"/>
  <c r="E76" i="11"/>
  <c r="E75" i="11" s="1"/>
  <c r="E73" i="11"/>
  <c r="E72" i="11" s="1"/>
  <c r="E62" i="11"/>
  <c r="E58" i="11"/>
  <c r="E57" i="11" s="1"/>
  <c r="E54" i="11"/>
  <c r="L50" i="11"/>
  <c r="K50" i="11"/>
  <c r="J50" i="11"/>
  <c r="E44" i="11"/>
  <c r="E43" i="11" s="1"/>
  <c r="E42" i="11" s="1"/>
  <c r="E38" i="11"/>
  <c r="E37" i="11" s="1"/>
  <c r="L32" i="11"/>
  <c r="K32" i="11"/>
  <c r="J32" i="11"/>
  <c r="E31" i="11"/>
  <c r="L28" i="11"/>
  <c r="K28" i="11"/>
  <c r="J28" i="11"/>
  <c r="E27" i="11"/>
  <c r="E26" i="11" s="1"/>
  <c r="E25" i="11" s="1"/>
  <c r="L22" i="11"/>
  <c r="K22" i="11"/>
  <c r="J22" i="11"/>
  <c r="E21" i="11"/>
  <c r="L16" i="11"/>
  <c r="K16" i="11"/>
  <c r="J16" i="11"/>
  <c r="E15" i="11"/>
  <c r="E14" i="11" s="1"/>
  <c r="G51" i="13" l="1"/>
  <c r="H27" i="10"/>
  <c r="H57" i="13"/>
  <c r="I51" i="13"/>
  <c r="J27" i="10"/>
  <c r="F51" i="13"/>
  <c r="I30" i="13"/>
  <c r="I24" i="13" s="1"/>
  <c r="E83" i="12"/>
  <c r="I83" i="12"/>
  <c r="E29" i="11"/>
  <c r="F83" i="12"/>
  <c r="H83" i="12"/>
  <c r="G83" i="12"/>
  <c r="E30" i="13"/>
  <c r="E24" i="13" s="1"/>
  <c r="E10" i="12"/>
  <c r="E39" i="12" s="1"/>
  <c r="C29" i="11"/>
  <c r="F23" i="13"/>
  <c r="E50" i="13"/>
  <c r="D29" i="11"/>
  <c r="F42" i="13"/>
  <c r="G12" i="10" s="1"/>
  <c r="G11" i="10" s="1"/>
  <c r="G30" i="13"/>
  <c r="G65" i="13" s="1"/>
  <c r="F29" i="11"/>
  <c r="G29" i="11"/>
  <c r="E13" i="11"/>
  <c r="F65" i="13"/>
  <c r="H42" i="13"/>
  <c r="I12" i="10" s="1"/>
  <c r="I11" i="10" s="1"/>
  <c r="H30" i="13"/>
  <c r="H65" i="13" s="1"/>
  <c r="E54" i="12"/>
  <c r="E42" i="13"/>
  <c r="F12" i="10" s="1"/>
  <c r="F11" i="10" s="1"/>
  <c r="F48" i="11"/>
  <c r="F47" i="11" s="1"/>
  <c r="F46" i="11" s="1"/>
  <c r="E48" i="11"/>
  <c r="E47" i="11" s="1"/>
  <c r="E46" i="11" s="1"/>
  <c r="I25" i="13"/>
  <c r="G50" i="13"/>
  <c r="H25" i="13"/>
  <c r="F50" i="13"/>
  <c r="G24" i="13"/>
  <c r="F25" i="13"/>
  <c r="E25" i="13"/>
  <c r="G25" i="13"/>
  <c r="I42" i="13"/>
  <c r="J12" i="10" s="1"/>
  <c r="J11" i="10" s="1"/>
  <c r="G42" i="13"/>
  <c r="H12" i="10" s="1"/>
  <c r="H11" i="10" s="1"/>
  <c r="G35" i="11"/>
  <c r="D48" i="11"/>
  <c r="D47" i="11" s="1"/>
  <c r="D46" i="11" s="1"/>
  <c r="G48" i="11"/>
  <c r="G47" i="11" s="1"/>
  <c r="G46" i="11" s="1"/>
  <c r="I54" i="12"/>
  <c r="F10" i="12"/>
  <c r="H54" i="12"/>
  <c r="G39" i="12"/>
  <c r="F54" i="12"/>
  <c r="G54" i="12"/>
  <c r="H39" i="12"/>
  <c r="I39" i="12"/>
  <c r="F44" i="12"/>
  <c r="I100" i="12"/>
  <c r="I108" i="12" s="1"/>
  <c r="H44" i="12"/>
  <c r="E44" i="12"/>
  <c r="C48" i="11"/>
  <c r="C47" i="11" s="1"/>
  <c r="C46" i="11" s="1"/>
  <c r="C35" i="11"/>
  <c r="F35" i="11"/>
  <c r="D13" i="11"/>
  <c r="D35" i="11"/>
  <c r="G13" i="11"/>
  <c r="F13" i="11"/>
  <c r="E35" i="11"/>
  <c r="F37" i="10"/>
  <c r="G34" i="10" s="1"/>
  <c r="G37" i="10" s="1"/>
  <c r="H34" i="10" s="1"/>
  <c r="H37" i="10" s="1"/>
  <c r="J21" i="10"/>
  <c r="I21" i="10"/>
  <c r="H21" i="10"/>
  <c r="G21" i="10"/>
  <c r="F21" i="10"/>
  <c r="J8" i="10"/>
  <c r="F12" i="5" s="1"/>
  <c r="F11" i="5" s="1"/>
  <c r="F10" i="5" s="1"/>
  <c r="I8" i="10"/>
  <c r="E12" i="5" s="1"/>
  <c r="E11" i="5" s="1"/>
  <c r="E10" i="5" s="1"/>
  <c r="H8" i="10"/>
  <c r="D12" i="5" s="1"/>
  <c r="D11" i="5" s="1"/>
  <c r="D10" i="5" s="1"/>
  <c r="G8" i="10"/>
  <c r="C12" i="5" s="1"/>
  <c r="C11" i="5" s="1"/>
  <c r="C10" i="5" s="1"/>
  <c r="F8" i="10"/>
  <c r="B12" i="5" s="1"/>
  <c r="B11" i="5" s="1"/>
  <c r="B10" i="5" s="1"/>
  <c r="H51" i="13" l="1"/>
  <c r="I27" i="10"/>
  <c r="I65" i="13"/>
  <c r="I64" i="13" s="1"/>
  <c r="E12" i="11"/>
  <c r="D11" i="11"/>
  <c r="D10" i="11" s="1"/>
  <c r="D9" i="11" s="1"/>
  <c r="D8" i="11" s="1"/>
  <c r="H24" i="13"/>
  <c r="E65" i="13"/>
  <c r="C12" i="11"/>
  <c r="C11" i="11" s="1"/>
  <c r="C10" i="11" s="1"/>
  <c r="C9" i="11" s="1"/>
  <c r="C8" i="11" s="1"/>
  <c r="E52" i="13"/>
  <c r="F52" i="13"/>
  <c r="H95" i="12"/>
  <c r="G12" i="11"/>
  <c r="G11" i="11" s="1"/>
  <c r="G10" i="11" s="1"/>
  <c r="G9" i="11" s="1"/>
  <c r="G8" i="11" s="1"/>
  <c r="F12" i="11"/>
  <c r="F11" i="11" s="1"/>
  <c r="F10" i="11" s="1"/>
  <c r="F9" i="11" s="1"/>
  <c r="F8" i="11" s="1"/>
  <c r="H52" i="13"/>
  <c r="E64" i="13"/>
  <c r="F64" i="13"/>
  <c r="H64" i="13"/>
  <c r="G64" i="13"/>
  <c r="I34" i="10"/>
  <c r="I37" i="10" s="1"/>
  <c r="F95" i="12"/>
  <c r="G52" i="13"/>
  <c r="I52" i="13"/>
  <c r="F14" i="10"/>
  <c r="F22" i="10" s="1"/>
  <c r="H14" i="10"/>
  <c r="H22" i="10" s="1"/>
  <c r="I14" i="10"/>
  <c r="I22" i="10" s="1"/>
  <c r="E11" i="11"/>
  <c r="E10" i="11" s="1"/>
  <c r="E9" i="11" s="1"/>
  <c r="E8" i="11" s="1"/>
  <c r="J14" i="10"/>
  <c r="J22" i="10" s="1"/>
  <c r="G14" i="10"/>
  <c r="G22" i="10" s="1"/>
  <c r="G95" i="12"/>
  <c r="E95" i="12"/>
  <c r="I95" i="12"/>
  <c r="E107" i="12"/>
  <c r="I107" i="12"/>
  <c r="G107" i="12"/>
  <c r="F107" i="12"/>
  <c r="H107" i="12"/>
  <c r="F28" i="10" l="1"/>
  <c r="F29" i="10" s="1"/>
  <c r="G28" i="10"/>
  <c r="G29" i="10" s="1"/>
  <c r="I28" i="10"/>
  <c r="I29" i="10" s="1"/>
  <c r="J28" i="10"/>
  <c r="J29" i="10" s="1"/>
  <c r="H28" i="10"/>
  <c r="H29" i="10" s="1"/>
  <c r="J34" i="10"/>
  <c r="J37" i="10" s="1"/>
</calcChain>
</file>

<file path=xl/sharedStrings.xml><?xml version="1.0" encoding="utf-8"?>
<sst xmlns="http://schemas.openxmlformats.org/spreadsheetml/2006/main" count="442" uniqueCount="168">
  <si>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</si>
  <si>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</si>
  <si>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</si>
  <si>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</si>
  <si>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</si>
  <si>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</si>
  <si>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</si>
  <si>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</si>
  <si>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</si>
  <si>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</si>
  <si>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</si>
  <si>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</si>
  <si>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</si>
  <si>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</si>
  <si>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</si>
  <si>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</si>
  <si>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</si>
  <si>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</si>
  <si>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</si>
  <si>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</si>
  <si>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</si>
  <si>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</si>
  <si>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</si>
  <si>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</si>
  <si>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</si>
  <si>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</si>
  <si>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</si>
  <si>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</si>
  <si>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</si>
  <si>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</si>
  <si>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</si>
  <si>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</si>
  <si>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</si>
  <si>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</si>
  <si>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</si>
  <si>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</si>
  <si>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</si>
  <si>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</si>
  <si>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</si>
  <si>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</si>
  <si>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</si>
  <si>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</si>
  <si>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</si>
  <si>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</si>
  <si>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</si>
  <si>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</si>
  <si>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</si>
  <si>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</si>
  <si>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</si>
  <si>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</si>
  <si>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</si>
  <si>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</si>
  <si>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</si>
  <si>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</si>
  <si>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</si>
  <si>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</si>
  <si>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</si>
  <si>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</si>
  <si>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</si>
  <si>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</si>
  <si>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Razdjel 003</t>
  </si>
  <si>
    <t>Upravni odjel za zdravstvo, socijalnu skrb i hrvatske branitelje</t>
  </si>
  <si>
    <t>Glava 00301</t>
  </si>
  <si>
    <t>Zdravstvo</t>
  </si>
  <si>
    <t>Podglava</t>
  </si>
  <si>
    <t>46760 Zavod za hitnu medicinu SMŽ</t>
  </si>
  <si>
    <t>A03</t>
  </si>
  <si>
    <t>Djelatnost upravnog odjela za zdravstvo, socijalnu skrb i hrv.bran.</t>
  </si>
  <si>
    <t>P1001</t>
  </si>
  <si>
    <t>Program javnih potreba u zdravstvu</t>
  </si>
  <si>
    <t>A100003</t>
  </si>
  <si>
    <t>AKTIVNOST Povećani zdravstveni standard</t>
  </si>
  <si>
    <t>Opći prihodi i primici</t>
  </si>
  <si>
    <t>Pomoći iz gradskih i općinskih proračuna</t>
  </si>
  <si>
    <t>A100007</t>
  </si>
  <si>
    <t>AKTIVNOST Financiranje programa investicijskog zbrinjavanja</t>
  </si>
  <si>
    <t>A100025</t>
  </si>
  <si>
    <t>Opći prihodi zdravstvo</t>
  </si>
  <si>
    <t>P1002</t>
  </si>
  <si>
    <t>Minimalni financijski standard - zdravstvo</t>
  </si>
  <si>
    <t>A100001</t>
  </si>
  <si>
    <t>AKTIVNOST Financiranje održavanja zdravstvenih ustanova</t>
  </si>
  <si>
    <t>K100002</t>
  </si>
  <si>
    <t>KAPITALNI PROJEKT Ulaganje u objekte zdravstva</t>
  </si>
  <si>
    <t>P1003</t>
  </si>
  <si>
    <t>Zdravstvene ustanove</t>
  </si>
  <si>
    <t>AKTIVNOST Redovna djelatnost - zdravstvene ustanove</t>
  </si>
  <si>
    <t>Vlastiti prihodi</t>
  </si>
  <si>
    <t>Financijski rashodi</t>
  </si>
  <si>
    <t>Ostali rashodi</t>
  </si>
  <si>
    <t>Prihodi za posebne namjene</t>
  </si>
  <si>
    <t>Pomoći</t>
  </si>
  <si>
    <t>Kapitalne donacije</t>
  </si>
  <si>
    <t>Prihodi od naknade štete s osnova osiguranja</t>
  </si>
  <si>
    <t>Manjak prihoda</t>
  </si>
  <si>
    <t>Rezultata poslovanja</t>
  </si>
  <si>
    <t>Izvor</t>
  </si>
  <si>
    <t xml:space="preserve">Prihodi poslovanja </t>
  </si>
  <si>
    <t>Ostale pomoći</t>
  </si>
  <si>
    <t>64</t>
  </si>
  <si>
    <t>Prihodi od imovine</t>
  </si>
  <si>
    <t>31</t>
  </si>
  <si>
    <t xml:space="preserve"> Vlastiti prihodi </t>
  </si>
  <si>
    <t>Prihodi od upravnih i administrativnih pristojbi, pristojbi po posebnim propisima i nakanda</t>
  </si>
  <si>
    <t>Prihodi od prodaje proizvoda i robe te pruženih usluga i prihodi od donacija</t>
  </si>
  <si>
    <t>61</t>
  </si>
  <si>
    <t xml:space="preserve">Donacije </t>
  </si>
  <si>
    <t xml:space="preserve">Prihodi za posebne namjene </t>
  </si>
  <si>
    <t>68</t>
  </si>
  <si>
    <t>Kazne, upravne mjere i ostali prihodi</t>
  </si>
  <si>
    <t>Vlastiti prihodi - višak</t>
  </si>
  <si>
    <t>Vlastiri prihodi</t>
  </si>
  <si>
    <t>Pomoći  - višak</t>
  </si>
  <si>
    <t>Donacije</t>
  </si>
  <si>
    <t xml:space="preserve">VIŠAK KORIŠTEN ZA POKRIĆE RASHODA </t>
  </si>
  <si>
    <t xml:space="preserve">Vlastiti izvori </t>
  </si>
  <si>
    <t xml:space="preserve">Rezultat poslovanja </t>
  </si>
  <si>
    <t>Višak prihoda</t>
  </si>
  <si>
    <t>93</t>
  </si>
  <si>
    <t>94</t>
  </si>
  <si>
    <t>Prihodi za posebne namjene - višak</t>
  </si>
  <si>
    <t>Donacije - višak</t>
  </si>
  <si>
    <t>Prihodi s osnove nakn.štete od osig.</t>
  </si>
  <si>
    <t>38</t>
  </si>
  <si>
    <t>RASHODI POSLOVANJA - PREMA IZVORIMA FINANCIRANJA</t>
  </si>
  <si>
    <t xml:space="preserve"> Opći prihodi i primici</t>
  </si>
  <si>
    <t xml:space="preserve"> Opći prihodi zdravstvo</t>
  </si>
  <si>
    <t xml:space="preserve">Vlastiti prihodi </t>
  </si>
  <si>
    <t>41</t>
  </si>
  <si>
    <t xml:space="preserve"> Prihodi za posebne namjene </t>
  </si>
  <si>
    <t>32</t>
  </si>
  <si>
    <t>71</t>
  </si>
  <si>
    <t>Prihodi od naknade štet od osiguranja</t>
  </si>
  <si>
    <t>Prihodi za posebne namjene - manjak</t>
  </si>
  <si>
    <t>Rashodi za nabavu proizvedene dug. imovine</t>
  </si>
  <si>
    <t>RASHODI ZA NABAVU NEFINANCIJSKE IMOVINE - PREMA IZVORIMA FINANCIRANJA</t>
  </si>
  <si>
    <t>62</t>
  </si>
  <si>
    <t xml:space="preserve">Kapitalne donacije </t>
  </si>
  <si>
    <t>Ukupni rashodi</t>
  </si>
  <si>
    <t xml:space="preserve">MANJAK POKRIVEN TEKUĆIM PRIHODIMA </t>
  </si>
  <si>
    <t>9</t>
  </si>
  <si>
    <t>Vlastiti izvori</t>
  </si>
  <si>
    <t>92</t>
  </si>
  <si>
    <t>Opći prihodi -manjak</t>
  </si>
  <si>
    <t>Prihodi za posebne namjene - Pomoći MIN.ZDR.</t>
  </si>
  <si>
    <t>Pomoći - višak</t>
  </si>
  <si>
    <t>4</t>
  </si>
  <si>
    <t>Rashodi za nabavu nefinancijeke imovine</t>
  </si>
  <si>
    <t>Ukupni prihodi i primici</t>
  </si>
  <si>
    <t>Ukupni rashodi i izdaci</t>
  </si>
  <si>
    <t xml:space="preserve">Naziv </t>
  </si>
  <si>
    <t>07 Zdravstvo</t>
  </si>
  <si>
    <t>072 Službe za vanjeske pacijente</t>
  </si>
  <si>
    <t>Projekcija plana
za 2027.</t>
  </si>
  <si>
    <t xml:space="preserve">AKTIVNOST Redovna djelatnost </t>
  </si>
  <si>
    <t>52</t>
  </si>
  <si>
    <t>Donacije - manjak</t>
  </si>
  <si>
    <t>Projekcija 
za 2027.</t>
  </si>
  <si>
    <t>Izvršenje 2024.*</t>
  </si>
  <si>
    <t>Plan 2025.</t>
  </si>
  <si>
    <t>Plan za 2026.</t>
  </si>
  <si>
    <t>Projekcija 
za 2028.</t>
  </si>
  <si>
    <t>Izvršenje 2024.</t>
  </si>
  <si>
    <t>Projekcija plana
za 2028.</t>
  </si>
  <si>
    <t>FINANCIJSKI PLAN PRORAČUNSKOG KORISNIKA JEDINICE LOKALNE I PODRUČNE (REGIONALNE) SAMOUPRAVE 
ZA 2026. I PROJEKCIJA ZA 2027. I 2028. GODINU</t>
  </si>
  <si>
    <t>FINANCIJSKI PLAN PRORAČUNSKOG KORISNIKA JEDINICE LOKALNE I PODRUČNE (REGIONALNE) SAMOUPRAVE 
ZA 2026. I PROJEKCIJA ZA 2027. I 2028 GODINU</t>
  </si>
  <si>
    <t>50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</si>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</sst>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</font>
    <font>
      <sz val="12"/>
      <color rgb="FF002060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rgb="FFFF000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6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206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8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</borders>
  <cellStyleXfs count="3">
    <xf numFmtId="0" fontId="0" fillId="0" borderId="0"/>
    <xf numFmtId="0" fontId="21" fillId="0" borderId="0"/>
    <xf numFmtId="0" fontId="20" fillId="0" borderId="0"/>
  </cellStyleXfs>
  <cellXfs count="30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22" fillId="0" borderId="0" xfId="1" applyFont="1" applyAlignment="1">
      <alignment horizontal="center" wrapText="1"/>
    </xf>
    <xf numFmtId="3" fontId="22" fillId="0" borderId="0" xfId="1" applyNumberFormat="1" applyFont="1"/>
    <xf numFmtId="0" fontId="23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3" fontId="25" fillId="0" borderId="0" xfId="1" applyNumberFormat="1" applyFont="1" applyAlignment="1">
      <alignment horizontal="left"/>
    </xf>
    <xf numFmtId="3" fontId="26" fillId="2" borderId="0" xfId="1" applyNumberFormat="1" applyFont="1" applyFill="1" applyAlignment="1">
      <alignment vertical="center"/>
    </xf>
    <xf numFmtId="3" fontId="26" fillId="5" borderId="0" xfId="1" applyNumberFormat="1" applyFont="1" applyFill="1" applyAlignment="1">
      <alignment horizontal="right" vertical="center"/>
    </xf>
    <xf numFmtId="3" fontId="27" fillId="0" borderId="0" xfId="1" applyNumberFormat="1" applyFont="1" applyAlignment="1">
      <alignment horizontal="right" vertical="center"/>
    </xf>
    <xf numFmtId="3" fontId="27" fillId="0" borderId="0" xfId="1" applyNumberFormat="1" applyFont="1"/>
    <xf numFmtId="3" fontId="28" fillId="5" borderId="6" xfId="1" applyNumberFormat="1" applyFont="1" applyFill="1" applyBorder="1" applyAlignment="1">
      <alignment horizontal="center" vertical="center" wrapText="1"/>
    </xf>
    <xf numFmtId="3" fontId="29" fillId="0" borderId="0" xfId="1" applyNumberFormat="1" applyFont="1" applyAlignment="1">
      <alignment horizontal="right" vertical="center"/>
    </xf>
    <xf numFmtId="3" fontId="29" fillId="0" borderId="0" xfId="1" applyNumberFormat="1" applyFont="1"/>
    <xf numFmtId="3" fontId="12" fillId="0" borderId="6" xfId="1" applyNumberFormat="1" applyFont="1" applyBorder="1" applyAlignment="1">
      <alignment vertical="center"/>
    </xf>
    <xf numFmtId="4" fontId="11" fillId="0" borderId="6" xfId="1" applyNumberFormat="1" applyFont="1" applyBorder="1" applyAlignment="1">
      <alignment vertical="center"/>
    </xf>
    <xf numFmtId="3" fontId="12" fillId="6" borderId="6" xfId="1" applyNumberFormat="1" applyFont="1" applyFill="1" applyBorder="1" applyAlignment="1">
      <alignment vertical="center"/>
    </xf>
    <xf numFmtId="4" fontId="11" fillId="6" borderId="6" xfId="1" applyNumberFormat="1" applyFont="1" applyFill="1" applyBorder="1" applyAlignment="1">
      <alignment vertical="center"/>
    </xf>
    <xf numFmtId="3" fontId="30" fillId="7" borderId="6" xfId="1" applyNumberFormat="1" applyFont="1" applyFill="1" applyBorder="1" applyAlignment="1">
      <alignment horizontal="left" vertical="center"/>
    </xf>
    <xf numFmtId="0" fontId="30" fillId="7" borderId="6" xfId="1" applyFont="1" applyFill="1" applyBorder="1" applyAlignment="1">
      <alignment horizontal="left" vertical="center" wrapText="1"/>
    </xf>
    <xf numFmtId="4" fontId="30" fillId="7" borderId="6" xfId="1" applyNumberFormat="1" applyFont="1" applyFill="1" applyBorder="1" applyAlignment="1">
      <alignment horizontal="right" vertical="center" wrapText="1"/>
    </xf>
    <xf numFmtId="3" fontId="30" fillId="8" borderId="6" xfId="1" applyNumberFormat="1" applyFont="1" applyFill="1" applyBorder="1" applyAlignment="1">
      <alignment horizontal="left" vertical="center"/>
    </xf>
    <xf numFmtId="3" fontId="30" fillId="8" borderId="6" xfId="1" applyNumberFormat="1" applyFont="1" applyFill="1" applyBorder="1" applyAlignment="1">
      <alignment horizontal="left" vertical="center" wrapText="1"/>
    </xf>
    <xf numFmtId="4" fontId="30" fillId="8" borderId="6" xfId="1" applyNumberFormat="1" applyFont="1" applyFill="1" applyBorder="1" applyAlignment="1">
      <alignment horizontal="right" vertical="center" wrapText="1"/>
    </xf>
    <xf numFmtId="3" fontId="11" fillId="9" borderId="6" xfId="1" applyNumberFormat="1" applyFont="1" applyFill="1" applyBorder="1" applyAlignment="1">
      <alignment horizontal="left" vertical="center"/>
    </xf>
    <xf numFmtId="4" fontId="11" fillId="4" borderId="6" xfId="1" applyNumberFormat="1" applyFont="1" applyFill="1" applyBorder="1" applyAlignment="1">
      <alignment vertical="center"/>
    </xf>
    <xf numFmtId="3" fontId="31" fillId="0" borderId="0" xfId="1" applyNumberFormat="1" applyFont="1" applyAlignment="1">
      <alignment horizontal="right" vertical="center"/>
    </xf>
    <xf numFmtId="3" fontId="31" fillId="0" borderId="0" xfId="1" applyNumberFormat="1" applyFont="1"/>
    <xf numFmtId="0" fontId="11" fillId="5" borderId="6" xfId="1" applyFont="1" applyFill="1" applyBorder="1" applyAlignment="1">
      <alignment horizontal="right" vertical="center"/>
    </xf>
    <xf numFmtId="0" fontId="11" fillId="5" borderId="6" xfId="1" applyFont="1" applyFill="1" applyBorder="1" applyAlignment="1">
      <alignment horizontal="left" vertical="center" wrapText="1"/>
    </xf>
    <xf numFmtId="4" fontId="11" fillId="0" borderId="6" xfId="1" applyNumberFormat="1" applyFont="1" applyBorder="1" applyAlignment="1">
      <alignment horizontal="right" vertical="center"/>
    </xf>
    <xf numFmtId="3" fontId="32" fillId="0" borderId="0" xfId="1" applyNumberFormat="1" applyFont="1" applyAlignment="1">
      <alignment horizontal="center" vertical="center" wrapText="1"/>
    </xf>
    <xf numFmtId="3" fontId="32" fillId="0" borderId="7" xfId="1" applyNumberFormat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/>
    </xf>
    <xf numFmtId="0" fontId="30" fillId="0" borderId="6" xfId="1" applyFont="1" applyBorder="1" applyAlignment="1">
      <alignment horizontal="left" vertical="center" wrapText="1"/>
    </xf>
    <xf numFmtId="4" fontId="30" fillId="0" borderId="6" xfId="1" applyNumberFormat="1" applyFont="1" applyBorder="1"/>
    <xf numFmtId="3" fontId="27" fillId="0" borderId="8" xfId="1" applyNumberFormat="1" applyFont="1" applyBorder="1" applyAlignment="1">
      <alignment horizontal="right"/>
    </xf>
    <xf numFmtId="3" fontId="27" fillId="0" borderId="9" xfId="1" applyNumberFormat="1" applyFont="1" applyBorder="1" applyAlignment="1">
      <alignment horizontal="right"/>
    </xf>
    <xf numFmtId="4" fontId="30" fillId="0" borderId="6" xfId="1" applyNumberFormat="1" applyFont="1" applyBorder="1" applyAlignment="1">
      <alignment horizontal="right" vertical="center"/>
    </xf>
    <xf numFmtId="4" fontId="11" fillId="5" borderId="6" xfId="1" applyNumberFormat="1" applyFont="1" applyFill="1" applyBorder="1" applyAlignment="1">
      <alignment horizontal="right" vertical="center"/>
    </xf>
    <xf numFmtId="3" fontId="32" fillId="0" borderId="0" xfId="1" applyNumberFormat="1" applyFont="1" applyAlignment="1">
      <alignment horizontal="right" vertical="center"/>
    </xf>
    <xf numFmtId="3" fontId="32" fillId="0" borderId="0" xfId="1" applyNumberFormat="1" applyFont="1"/>
    <xf numFmtId="0" fontId="30" fillId="5" borderId="6" xfId="1" applyFont="1" applyFill="1" applyBorder="1" applyAlignment="1">
      <alignment horizontal="center" vertical="center"/>
    </xf>
    <xf numFmtId="0" fontId="30" fillId="5" borderId="6" xfId="1" applyFont="1" applyFill="1" applyBorder="1" applyAlignment="1">
      <alignment horizontal="left" vertical="center" wrapText="1"/>
    </xf>
    <xf numFmtId="4" fontId="30" fillId="5" borderId="6" xfId="1" applyNumberFormat="1" applyFont="1" applyFill="1" applyBorder="1" applyAlignment="1">
      <alignment horizontal="right" vertical="center"/>
    </xf>
    <xf numFmtId="3" fontId="11" fillId="5" borderId="6" xfId="1" applyNumberFormat="1" applyFont="1" applyFill="1" applyBorder="1" applyAlignment="1">
      <alignment horizontal="right" vertical="center"/>
    </xf>
    <xf numFmtId="3" fontId="11" fillId="5" borderId="6" xfId="1" applyNumberFormat="1" applyFont="1" applyFill="1" applyBorder="1" applyAlignment="1">
      <alignment horizontal="left" vertical="center"/>
    </xf>
    <xf numFmtId="4" fontId="11" fillId="2" borderId="6" xfId="1" applyNumberFormat="1" applyFont="1" applyFill="1" applyBorder="1" applyAlignment="1">
      <alignment vertical="center"/>
    </xf>
    <xf numFmtId="3" fontId="32" fillId="0" borderId="0" xfId="1" applyNumberFormat="1" applyFont="1" applyAlignment="1">
      <alignment vertical="center"/>
    </xf>
    <xf numFmtId="3" fontId="27" fillId="0" borderId="0" xfId="1" applyNumberFormat="1" applyFont="1" applyAlignment="1">
      <alignment vertical="center"/>
    </xf>
    <xf numFmtId="4" fontId="11" fillId="9" borderId="6" xfId="1" applyNumberFormat="1" applyFont="1" applyFill="1" applyBorder="1" applyAlignment="1">
      <alignment horizontal="right" vertical="center"/>
    </xf>
    <xf numFmtId="3" fontId="11" fillId="4" borderId="6" xfId="1" applyNumberFormat="1" applyFont="1" applyFill="1" applyBorder="1" applyAlignment="1">
      <alignment horizontal="left" vertical="center"/>
    </xf>
    <xf numFmtId="4" fontId="11" fillId="4" borderId="6" xfId="1" applyNumberFormat="1" applyFont="1" applyFill="1" applyBorder="1" applyAlignment="1">
      <alignment horizontal="right" vertical="center"/>
    </xf>
    <xf numFmtId="0" fontId="11" fillId="0" borderId="6" xfId="1" applyFont="1" applyBorder="1" applyAlignment="1">
      <alignment horizontal="right" vertical="center"/>
    </xf>
    <xf numFmtId="0" fontId="11" fillId="0" borderId="6" xfId="1" applyFont="1" applyBorder="1" applyAlignment="1">
      <alignment horizontal="left" vertical="center" wrapText="1"/>
    </xf>
    <xf numFmtId="1" fontId="11" fillId="4" borderId="6" xfId="1" applyNumberFormat="1" applyFont="1" applyFill="1" applyBorder="1" applyAlignment="1">
      <alignment horizontal="left" vertical="center"/>
    </xf>
    <xf numFmtId="3" fontId="11" fillId="0" borderId="0" xfId="1" applyNumberFormat="1" applyFont="1" applyAlignment="1">
      <alignment vertical="center"/>
    </xf>
    <xf numFmtId="4" fontId="11" fillId="0" borderId="0" xfId="1" applyNumberFormat="1" applyFont="1" applyAlignment="1">
      <alignment vertical="center"/>
    </xf>
    <xf numFmtId="3" fontId="11" fillId="10" borderId="6" xfId="1" applyNumberFormat="1" applyFont="1" applyFill="1" applyBorder="1" applyAlignment="1">
      <alignment horizontal="left" vertical="center"/>
    </xf>
    <xf numFmtId="4" fontId="11" fillId="10" borderId="6" xfId="1" applyNumberFormat="1" applyFont="1" applyFill="1" applyBorder="1" applyAlignment="1">
      <alignment horizontal="right" vertical="center"/>
    </xf>
    <xf numFmtId="3" fontId="33" fillId="0" borderId="0" xfId="1" applyNumberFormat="1" applyFont="1" applyAlignment="1">
      <alignment horizontal="right" vertical="center"/>
    </xf>
    <xf numFmtId="3" fontId="33" fillId="0" borderId="0" xfId="1" applyNumberFormat="1" applyFont="1"/>
    <xf numFmtId="3" fontId="22" fillId="0" borderId="0" xfId="1" applyNumberFormat="1" applyFont="1" applyAlignment="1">
      <alignment vertical="center"/>
    </xf>
    <xf numFmtId="0" fontId="28" fillId="5" borderId="6" xfId="1" applyFont="1" applyFill="1" applyBorder="1" applyAlignment="1">
      <alignment horizontal="center" vertical="center" wrapText="1"/>
    </xf>
    <xf numFmtId="0" fontId="34" fillId="9" borderId="6" xfId="1" applyFont="1" applyFill="1" applyBorder="1" applyAlignment="1">
      <alignment horizontal="center" vertical="center" wrapText="1"/>
    </xf>
    <xf numFmtId="3" fontId="36" fillId="0" borderId="0" xfId="1" applyNumberFormat="1" applyFont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0" fontId="34" fillId="4" borderId="4" xfId="0" applyFont="1" applyFill="1" applyBorder="1" applyAlignment="1">
      <alignment horizontal="center" vertical="center" wrapText="1"/>
    </xf>
    <xf numFmtId="0" fontId="38" fillId="0" borderId="0" xfId="1" applyFont="1" applyAlignment="1">
      <alignment vertical="center"/>
    </xf>
    <xf numFmtId="0" fontId="40" fillId="0" borderId="3" xfId="1" applyFont="1" applyBorder="1" applyAlignment="1">
      <alignment horizontal="center" vertical="center"/>
    </xf>
    <xf numFmtId="3" fontId="41" fillId="11" borderId="3" xfId="1" applyNumberFormat="1" applyFont="1" applyFill="1" applyBorder="1" applyAlignment="1">
      <alignment horizontal="center" vertical="center" wrapText="1"/>
    </xf>
    <xf numFmtId="3" fontId="41" fillId="11" borderId="3" xfId="1" applyNumberFormat="1" applyFont="1" applyFill="1" applyBorder="1" applyAlignment="1">
      <alignment horizontal="right" vertical="center" wrapText="1"/>
    </xf>
    <xf numFmtId="3" fontId="41" fillId="11" borderId="3" xfId="1" applyNumberFormat="1" applyFont="1" applyFill="1" applyBorder="1" applyAlignment="1">
      <alignment horizontal="left" vertical="center"/>
    </xf>
    <xf numFmtId="4" fontId="41" fillId="11" borderId="3" xfId="1" applyNumberFormat="1" applyFont="1" applyFill="1" applyBorder="1" applyAlignment="1">
      <alignment horizontal="right" vertical="center" wrapText="1"/>
    </xf>
    <xf numFmtId="0" fontId="42" fillId="0" borderId="0" xfId="1" applyFont="1" applyAlignment="1">
      <alignment vertical="center"/>
    </xf>
    <xf numFmtId="0" fontId="41" fillId="0" borderId="3" xfId="1" applyFont="1" applyBorder="1" applyAlignment="1">
      <alignment vertical="center"/>
    </xf>
    <xf numFmtId="49" fontId="41" fillId="11" borderId="3" xfId="1" applyNumberFormat="1" applyFont="1" applyFill="1" applyBorder="1" applyAlignment="1">
      <alignment horizontal="right" vertical="center"/>
    </xf>
    <xf numFmtId="49" fontId="41" fillId="11" borderId="3" xfId="1" applyNumberFormat="1" applyFont="1" applyFill="1" applyBorder="1" applyAlignment="1">
      <alignment horizontal="center" vertical="center"/>
    </xf>
    <xf numFmtId="4" fontId="41" fillId="11" borderId="3" xfId="1" applyNumberFormat="1" applyFont="1" applyFill="1" applyBorder="1" applyAlignment="1">
      <alignment horizontal="right" vertical="center"/>
    </xf>
    <xf numFmtId="0" fontId="41" fillId="3" borderId="3" xfId="1" applyFont="1" applyFill="1" applyBorder="1" applyAlignment="1">
      <alignment vertical="center"/>
    </xf>
    <xf numFmtId="0" fontId="41" fillId="3" borderId="3" xfId="1" applyFont="1" applyFill="1" applyBorder="1" applyAlignment="1">
      <alignment horizontal="right" vertical="center"/>
    </xf>
    <xf numFmtId="0" fontId="43" fillId="12" borderId="3" xfId="1" applyFont="1" applyFill="1" applyBorder="1" applyAlignment="1">
      <alignment horizontal="center" vertical="center"/>
    </xf>
    <xf numFmtId="49" fontId="43" fillId="12" borderId="3" xfId="1" applyNumberFormat="1" applyFont="1" applyFill="1" applyBorder="1" applyAlignment="1">
      <alignment horizontal="left" vertical="center" wrapText="1"/>
    </xf>
    <xf numFmtId="4" fontId="43" fillId="12" borderId="3" xfId="1" applyNumberFormat="1" applyFont="1" applyFill="1" applyBorder="1" applyAlignment="1">
      <alignment horizontal="right" vertical="center"/>
    </xf>
    <xf numFmtId="0" fontId="41" fillId="11" borderId="3" xfId="1" applyFont="1" applyFill="1" applyBorder="1" applyAlignment="1">
      <alignment horizontal="right" vertical="center"/>
    </xf>
    <xf numFmtId="0" fontId="38" fillId="2" borderId="0" xfId="1" applyFont="1" applyFill="1" applyAlignment="1">
      <alignment vertical="center"/>
    </xf>
    <xf numFmtId="3" fontId="44" fillId="0" borderId="0" xfId="1" applyNumberFormat="1" applyFont="1" applyAlignment="1">
      <alignment vertical="center"/>
    </xf>
    <xf numFmtId="3" fontId="45" fillId="11" borderId="3" xfId="1" applyNumberFormat="1" applyFont="1" applyFill="1" applyBorder="1" applyAlignment="1">
      <alignment horizontal="left" vertical="center"/>
    </xf>
    <xf numFmtId="4" fontId="44" fillId="0" borderId="0" xfId="1" applyNumberFormat="1" applyFont="1" applyAlignment="1">
      <alignment vertical="center"/>
    </xf>
    <xf numFmtId="0" fontId="41" fillId="13" borderId="3" xfId="1" applyFont="1" applyFill="1" applyBorder="1" applyAlignment="1">
      <alignment horizontal="center" vertical="center"/>
    </xf>
    <xf numFmtId="0" fontId="41" fillId="13" borderId="3" xfId="1" applyFont="1" applyFill="1" applyBorder="1" applyAlignment="1">
      <alignment horizontal="right" vertical="center"/>
    </xf>
    <xf numFmtId="0" fontId="43" fillId="14" borderId="3" xfId="1" applyFont="1" applyFill="1" applyBorder="1" applyAlignment="1">
      <alignment horizontal="center" vertical="center"/>
    </xf>
    <xf numFmtId="49" fontId="43" fillId="14" borderId="3" xfId="1" applyNumberFormat="1" applyFont="1" applyFill="1" applyBorder="1" applyAlignment="1">
      <alignment horizontal="left" vertical="center" wrapText="1"/>
    </xf>
    <xf numFmtId="4" fontId="43" fillId="14" borderId="3" xfId="1" applyNumberFormat="1" applyFont="1" applyFill="1" applyBorder="1" applyAlignment="1">
      <alignment horizontal="right" vertical="center"/>
    </xf>
    <xf numFmtId="4" fontId="43" fillId="11" borderId="3" xfId="1" applyNumberFormat="1" applyFont="1" applyFill="1" applyBorder="1" applyAlignment="1">
      <alignment horizontal="right" vertical="center"/>
    </xf>
    <xf numFmtId="3" fontId="43" fillId="11" borderId="0" xfId="1" applyNumberFormat="1" applyFont="1" applyFill="1" applyAlignment="1">
      <alignment horizontal="center" vertical="center"/>
    </xf>
    <xf numFmtId="3" fontId="43" fillId="11" borderId="0" xfId="1" applyNumberFormat="1" applyFont="1" applyFill="1" applyAlignment="1">
      <alignment horizontal="right" vertical="center"/>
    </xf>
    <xf numFmtId="3" fontId="43" fillId="11" borderId="0" xfId="1" applyNumberFormat="1" applyFont="1" applyFill="1" applyAlignment="1">
      <alignment horizontal="center" vertical="center"/>
    </xf>
    <xf numFmtId="3" fontId="41" fillId="11" borderId="3" xfId="1" applyNumberFormat="1" applyFont="1" applyFill="1" applyBorder="1" applyAlignment="1">
      <alignment horizontal="center" vertical="center"/>
    </xf>
    <xf numFmtId="3" fontId="45" fillId="11" borderId="3" xfId="1" applyNumberFormat="1" applyFont="1" applyFill="1" applyBorder="1" applyAlignment="1">
      <alignment horizontal="center" vertical="center"/>
    </xf>
    <xf numFmtId="49" fontId="45" fillId="11" borderId="3" xfId="1" applyNumberFormat="1" applyFont="1" applyFill="1" applyBorder="1" applyAlignment="1">
      <alignment horizontal="center" vertical="center"/>
    </xf>
    <xf numFmtId="4" fontId="45" fillId="11" borderId="3" xfId="1" applyNumberFormat="1" applyFont="1" applyFill="1" applyBorder="1" applyAlignment="1">
      <alignment horizontal="right" vertical="center"/>
    </xf>
    <xf numFmtId="49" fontId="41" fillId="11" borderId="10" xfId="1" applyNumberFormat="1" applyFont="1" applyFill="1" applyBorder="1" applyAlignment="1">
      <alignment horizontal="center" vertical="center"/>
    </xf>
    <xf numFmtId="0" fontId="41" fillId="0" borderId="10" xfId="1" applyFont="1" applyBorder="1" applyAlignment="1">
      <alignment vertical="center"/>
    </xf>
    <xf numFmtId="49" fontId="41" fillId="11" borderId="10" xfId="1" applyNumberFormat="1" applyFont="1" applyFill="1" applyBorder="1" applyAlignment="1">
      <alignment vertical="center"/>
    </xf>
    <xf numFmtId="4" fontId="41" fillId="11" borderId="10" xfId="1" applyNumberFormat="1" applyFont="1" applyFill="1" applyBorder="1" applyAlignment="1">
      <alignment horizontal="right" vertical="center" wrapText="1"/>
    </xf>
    <xf numFmtId="0" fontId="41" fillId="2" borderId="3" xfId="1" applyFont="1" applyFill="1" applyBorder="1" applyAlignment="1">
      <alignment vertical="center"/>
    </xf>
    <xf numFmtId="49" fontId="20" fillId="5" borderId="3" xfId="1" applyNumberFormat="1" applyFont="1" applyFill="1" applyBorder="1" applyAlignment="1">
      <alignment horizontal="right" vertical="center"/>
    </xf>
    <xf numFmtId="0" fontId="20" fillId="2" borderId="3" xfId="1" applyFont="1" applyFill="1" applyBorder="1" applyAlignment="1">
      <alignment vertical="center"/>
    </xf>
    <xf numFmtId="49" fontId="20" fillId="5" borderId="3" xfId="1" applyNumberFormat="1" applyFont="1" applyFill="1" applyBorder="1" applyAlignment="1">
      <alignment vertical="center"/>
    </xf>
    <xf numFmtId="4" fontId="20" fillId="5" borderId="3" xfId="1" applyNumberFormat="1" applyFont="1" applyFill="1" applyBorder="1" applyAlignment="1">
      <alignment horizontal="right" vertical="center"/>
    </xf>
    <xf numFmtId="49" fontId="41" fillId="11" borderId="3" xfId="1" applyNumberFormat="1" applyFont="1" applyFill="1" applyBorder="1" applyAlignment="1">
      <alignment vertical="center"/>
    </xf>
    <xf numFmtId="0" fontId="46" fillId="2" borderId="3" xfId="1" applyFont="1" applyFill="1" applyBorder="1" applyAlignment="1">
      <alignment vertical="center"/>
    </xf>
    <xf numFmtId="49" fontId="0" fillId="5" borderId="3" xfId="1" applyNumberFormat="1" applyFont="1" applyFill="1" applyBorder="1" applyAlignment="1">
      <alignment horizontal="right" vertical="center"/>
    </xf>
    <xf numFmtId="49" fontId="0" fillId="5" borderId="3" xfId="1" applyNumberFormat="1" applyFont="1" applyFill="1" applyBorder="1" applyAlignment="1">
      <alignment vertical="center"/>
    </xf>
    <xf numFmtId="0" fontId="20" fillId="0" borderId="3" xfId="1" applyFont="1" applyBorder="1" applyAlignment="1">
      <alignment vertical="center"/>
    </xf>
    <xf numFmtId="0" fontId="20" fillId="11" borderId="3" xfId="1" applyFont="1" applyFill="1" applyBorder="1" applyAlignment="1">
      <alignment horizontal="right" vertical="center"/>
    </xf>
    <xf numFmtId="49" fontId="20" fillId="11" borderId="3" xfId="1" applyNumberFormat="1" applyFont="1" applyFill="1" applyBorder="1" applyAlignment="1">
      <alignment horizontal="left" vertical="center" wrapText="1"/>
    </xf>
    <xf numFmtId="4" fontId="20" fillId="11" borderId="3" xfId="1" applyNumberFormat="1" applyFont="1" applyFill="1" applyBorder="1" applyAlignment="1">
      <alignment horizontal="right" vertical="center" wrapText="1"/>
    </xf>
    <xf numFmtId="0" fontId="42" fillId="2" borderId="0" xfId="1" applyFont="1" applyFill="1" applyAlignment="1">
      <alignment vertical="center"/>
    </xf>
    <xf numFmtId="4" fontId="41" fillId="5" borderId="3" xfId="1" applyNumberFormat="1" applyFont="1" applyFill="1" applyBorder="1" applyAlignment="1">
      <alignment vertical="center"/>
    </xf>
    <xf numFmtId="0" fontId="40" fillId="0" borderId="6" xfId="1" applyFont="1" applyBorder="1" applyAlignment="1">
      <alignment horizontal="center" vertical="center"/>
    </xf>
    <xf numFmtId="49" fontId="41" fillId="5" borderId="6" xfId="1" applyNumberFormat="1" applyFont="1" applyFill="1" applyBorder="1" applyAlignment="1">
      <alignment horizontal="center" vertical="center"/>
    </xf>
    <xf numFmtId="3" fontId="41" fillId="5" borderId="6" xfId="1" applyNumberFormat="1" applyFont="1" applyFill="1" applyBorder="1" applyAlignment="1">
      <alignment horizontal="left" vertical="center"/>
    </xf>
    <xf numFmtId="4" fontId="41" fillId="5" borderId="6" xfId="1" applyNumberFormat="1" applyFont="1" applyFill="1" applyBorder="1" applyAlignment="1">
      <alignment vertical="center"/>
    </xf>
    <xf numFmtId="3" fontId="41" fillId="5" borderId="6" xfId="1" applyNumberFormat="1" applyFont="1" applyFill="1" applyBorder="1" applyAlignment="1">
      <alignment horizontal="left" vertical="top"/>
    </xf>
    <xf numFmtId="49" fontId="45" fillId="5" borderId="6" xfId="1" applyNumberFormat="1" applyFont="1" applyFill="1" applyBorder="1" applyAlignment="1">
      <alignment horizontal="center" vertical="center"/>
    </xf>
    <xf numFmtId="4" fontId="45" fillId="2" borderId="6" xfId="1" applyNumberFormat="1" applyFont="1" applyFill="1" applyBorder="1" applyAlignment="1">
      <alignment horizontal="right" vertical="center"/>
    </xf>
    <xf numFmtId="3" fontId="47" fillId="0" borderId="0" xfId="1" applyNumberFormat="1" applyFont="1" applyAlignment="1">
      <alignment vertical="center"/>
    </xf>
    <xf numFmtId="2" fontId="34" fillId="4" borderId="1" xfId="0" applyNumberFormat="1" applyFont="1" applyFill="1" applyBorder="1" applyAlignment="1">
      <alignment horizontal="center" vertical="center" wrapText="1"/>
    </xf>
    <xf numFmtId="49" fontId="20" fillId="11" borderId="3" xfId="1" applyNumberFormat="1" applyFont="1" applyFill="1" applyBorder="1" applyAlignment="1">
      <alignment horizontal="right" vertical="center"/>
    </xf>
    <xf numFmtId="49" fontId="20" fillId="11" borderId="3" xfId="1" applyNumberFormat="1" applyFont="1" applyFill="1" applyBorder="1" applyAlignment="1">
      <alignment horizontal="center" vertical="center"/>
    </xf>
    <xf numFmtId="4" fontId="20" fillId="11" borderId="3" xfId="1" applyNumberFormat="1" applyFont="1" applyFill="1" applyBorder="1" applyAlignment="1">
      <alignment horizontal="right" vertical="center"/>
    </xf>
    <xf numFmtId="0" fontId="49" fillId="0" borderId="0" xfId="1" applyFont="1" applyAlignment="1">
      <alignment vertical="center"/>
    </xf>
    <xf numFmtId="0" fontId="20" fillId="11" borderId="3" xfId="1" applyFont="1" applyFill="1" applyBorder="1" applyAlignment="1">
      <alignment horizontal="center" vertical="center"/>
    </xf>
    <xf numFmtId="0" fontId="20" fillId="11" borderId="3" xfId="1" applyFont="1" applyFill="1" applyBorder="1" applyAlignment="1">
      <alignment horizontal="left" vertical="center" wrapText="1"/>
    </xf>
    <xf numFmtId="3" fontId="44" fillId="0" borderId="3" xfId="1" applyNumberFormat="1" applyFont="1" applyBorder="1" applyAlignment="1">
      <alignment horizontal="center" vertical="center"/>
    </xf>
    <xf numFmtId="1" fontId="44" fillId="0" borderId="3" xfId="1" applyNumberFormat="1" applyFont="1" applyBorder="1" applyAlignment="1">
      <alignment vertical="center"/>
    </xf>
    <xf numFmtId="3" fontId="44" fillId="0" borderId="3" xfId="1" applyNumberFormat="1" applyFont="1" applyBorder="1" applyAlignment="1">
      <alignment vertical="center"/>
    </xf>
    <xf numFmtId="4" fontId="44" fillId="0" borderId="3" xfId="1" applyNumberFormat="1" applyFont="1" applyBorder="1" applyAlignment="1">
      <alignment vertical="center"/>
    </xf>
    <xf numFmtId="1" fontId="1" fillId="0" borderId="3" xfId="1" applyNumberFormat="1" applyFont="1" applyBorder="1" applyAlignment="1">
      <alignment vertical="center"/>
    </xf>
    <xf numFmtId="3" fontId="1" fillId="0" borderId="3" xfId="1" applyNumberFormat="1" applyFont="1" applyBorder="1" applyAlignment="1">
      <alignment vertical="center"/>
    </xf>
    <xf numFmtId="3" fontId="50" fillId="11" borderId="3" xfId="1" applyNumberFormat="1" applyFont="1" applyFill="1" applyBorder="1" applyAlignment="1">
      <alignment horizontal="left" vertical="center"/>
    </xf>
    <xf numFmtId="4" fontId="1" fillId="0" borderId="3" xfId="1" applyNumberFormat="1" applyFont="1" applyBorder="1" applyAlignment="1">
      <alignment vertical="center"/>
    </xf>
    <xf numFmtId="3" fontId="1" fillId="0" borderId="3" xfId="1" applyNumberFormat="1" applyFont="1" applyBorder="1" applyAlignment="1">
      <alignment horizontal="center" vertical="center"/>
    </xf>
    <xf numFmtId="2" fontId="34" fillId="4" borderId="3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0" fontId="51" fillId="5" borderId="3" xfId="1" applyFont="1" applyFill="1" applyBorder="1" applyAlignment="1">
      <alignment horizontal="center" vertical="center" wrapText="1"/>
    </xf>
    <xf numFmtId="0" fontId="51" fillId="0" borderId="3" xfId="1" applyFont="1" applyBorder="1" applyAlignment="1">
      <alignment horizontal="center" vertical="center"/>
    </xf>
    <xf numFmtId="2" fontId="0" fillId="4" borderId="2" xfId="0" applyNumberFormat="1" applyFill="1" applyBorder="1" applyAlignment="1">
      <alignment horizontal="center" vertical="center" wrapText="1"/>
    </xf>
    <xf numFmtId="0" fontId="52" fillId="4" borderId="3" xfId="0" applyFont="1" applyFill="1" applyBorder="1" applyAlignment="1">
      <alignment horizontal="center" vertical="center" textRotation="90" wrapText="1"/>
    </xf>
    <xf numFmtId="0" fontId="52" fillId="4" borderId="4" xfId="0" applyFont="1" applyFill="1" applyBorder="1" applyAlignment="1">
      <alignment horizontal="center" vertical="center" textRotation="90" wrapText="1"/>
    </xf>
    <xf numFmtId="0" fontId="20" fillId="2" borderId="3" xfId="1" applyFont="1" applyFill="1" applyBorder="1" applyAlignment="1">
      <alignment horizontal="center" vertical="center"/>
    </xf>
    <xf numFmtId="0" fontId="20" fillId="0" borderId="3" xfId="1" applyFont="1" applyBorder="1" applyAlignment="1">
      <alignment horizontal="center" vertical="center"/>
    </xf>
    <xf numFmtId="0" fontId="50" fillId="0" borderId="3" xfId="1" applyFont="1" applyBorder="1" applyAlignment="1">
      <alignment vertical="center"/>
    </xf>
    <xf numFmtId="0" fontId="50" fillId="11" borderId="3" xfId="1" applyFont="1" applyFill="1" applyBorder="1" applyAlignment="1">
      <alignment horizontal="center" vertical="center"/>
    </xf>
    <xf numFmtId="49" fontId="50" fillId="11" borderId="3" xfId="1" applyNumberFormat="1" applyFont="1" applyFill="1" applyBorder="1" applyAlignment="1">
      <alignment horizontal="center" vertical="center"/>
    </xf>
    <xf numFmtId="49" fontId="50" fillId="11" borderId="3" xfId="1" applyNumberFormat="1" applyFont="1" applyFill="1" applyBorder="1" applyAlignment="1">
      <alignment vertical="center"/>
    </xf>
    <xf numFmtId="4" fontId="50" fillId="11" borderId="3" xfId="1" applyNumberFormat="1" applyFont="1" applyFill="1" applyBorder="1" applyAlignment="1">
      <alignment horizontal="right" vertical="center" wrapText="1"/>
    </xf>
    <xf numFmtId="0" fontId="50" fillId="2" borderId="3" xfId="1" applyFont="1" applyFill="1" applyBorder="1" applyAlignment="1">
      <alignment vertical="center"/>
    </xf>
    <xf numFmtId="0" fontId="50" fillId="5" borderId="3" xfId="1" applyFont="1" applyFill="1" applyBorder="1" applyAlignment="1">
      <alignment horizontal="center" vertical="center"/>
    </xf>
    <xf numFmtId="49" fontId="50" fillId="5" borderId="3" xfId="1" applyNumberFormat="1" applyFont="1" applyFill="1" applyBorder="1" applyAlignment="1">
      <alignment horizontal="center" vertical="center"/>
    </xf>
    <xf numFmtId="49" fontId="50" fillId="5" borderId="3" xfId="1" applyNumberFormat="1" applyFont="1" applyFill="1" applyBorder="1" applyAlignment="1">
      <alignment vertical="center"/>
    </xf>
    <xf numFmtId="4" fontId="50" fillId="5" borderId="3" xfId="1" applyNumberFormat="1" applyFont="1" applyFill="1" applyBorder="1" applyAlignment="1">
      <alignment horizontal="right" vertical="center" wrapText="1"/>
    </xf>
    <xf numFmtId="0" fontId="50" fillId="2" borderId="3" xfId="1" applyFont="1" applyFill="1" applyBorder="1" applyAlignment="1">
      <alignment horizontal="center" vertical="center"/>
    </xf>
    <xf numFmtId="49" fontId="50" fillId="5" borderId="3" xfId="1" applyNumberFormat="1" applyFont="1" applyFill="1" applyBorder="1" applyAlignment="1">
      <alignment horizontal="right" vertical="center"/>
    </xf>
    <xf numFmtId="4" fontId="50" fillId="5" borderId="3" xfId="1" applyNumberFormat="1" applyFont="1" applyFill="1" applyBorder="1" applyAlignment="1">
      <alignment horizontal="right" vertical="center"/>
    </xf>
    <xf numFmtId="2" fontId="30" fillId="0" borderId="6" xfId="1" applyNumberFormat="1" applyFont="1" applyBorder="1" applyAlignment="1">
      <alignment horizontal="right" vertical="center" wrapText="1"/>
    </xf>
    <xf numFmtId="2" fontId="30" fillId="5" borderId="6" xfId="1" applyNumberFormat="1" applyFont="1" applyFill="1" applyBorder="1" applyAlignment="1">
      <alignment horizontal="right" vertical="center" wrapText="1"/>
    </xf>
    <xf numFmtId="4" fontId="30" fillId="5" borderId="6" xfId="1" applyNumberFormat="1" applyFont="1" applyFill="1" applyBorder="1" applyAlignment="1">
      <alignment horizontal="right" vertical="center" wrapText="1"/>
    </xf>
    <xf numFmtId="4" fontId="30" fillId="0" borderId="6" xfId="1" applyNumberFormat="1" applyFont="1" applyBorder="1" applyAlignment="1">
      <alignment horizontal="right" vertical="center" wrapText="1"/>
    </xf>
    <xf numFmtId="0" fontId="37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3" fontId="24" fillId="5" borderId="5" xfId="1" applyNumberFormat="1" applyFont="1" applyFill="1" applyBorder="1" applyAlignment="1">
      <alignment horizontal="center" vertical="center" wrapText="1"/>
    </xf>
    <xf numFmtId="49" fontId="41" fillId="5" borderId="16" xfId="1" applyNumberFormat="1" applyFont="1" applyFill="1" applyBorder="1" applyAlignment="1">
      <alignment horizontal="center" vertical="center"/>
    </xf>
    <xf numFmtId="3" fontId="41" fillId="5" borderId="16" xfId="1" applyNumberFormat="1" applyFont="1" applyFill="1" applyBorder="1" applyAlignment="1">
      <alignment horizontal="left" vertical="center"/>
    </xf>
    <xf numFmtId="4" fontId="41" fillId="5" borderId="16" xfId="1" applyNumberFormat="1" applyFont="1" applyFill="1" applyBorder="1" applyAlignment="1">
      <alignment vertical="center"/>
    </xf>
    <xf numFmtId="49" fontId="41" fillId="5" borderId="3" xfId="1" applyNumberFormat="1" applyFont="1" applyFill="1" applyBorder="1" applyAlignment="1">
      <alignment horizontal="center" vertical="center"/>
    </xf>
    <xf numFmtId="3" fontId="41" fillId="5" borderId="3" xfId="1" applyNumberFormat="1" applyFont="1" applyFill="1" applyBorder="1" applyAlignment="1">
      <alignment horizontal="left" vertical="top"/>
    </xf>
    <xf numFmtId="3" fontId="44" fillId="0" borderId="15" xfId="1" applyNumberFormat="1" applyFont="1" applyBorder="1" applyAlignment="1">
      <alignment vertical="center"/>
    </xf>
    <xf numFmtId="0" fontId="23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wrapText="1"/>
    </xf>
    <xf numFmtId="0" fontId="24" fillId="5" borderId="5" xfId="1" applyNumberFormat="1" applyFont="1" applyFill="1" applyBorder="1" applyAlignment="1">
      <alignment horizontal="center" vertical="center" wrapText="1"/>
    </xf>
    <xf numFmtId="3" fontId="43" fillId="11" borderId="15" xfId="1" applyNumberFormat="1" applyFont="1" applyFill="1" applyBorder="1" applyAlignment="1">
      <alignment horizontal="center" vertical="center"/>
    </xf>
    <xf numFmtId="3" fontId="43" fillId="11" borderId="15" xfId="1" applyNumberFormat="1" applyFont="1" applyFill="1" applyBorder="1" applyAlignment="1">
      <alignment horizontal="right" vertical="center"/>
    </xf>
    <xf numFmtId="0" fontId="44" fillId="2" borderId="0" xfId="1" applyFont="1" applyFill="1" applyBorder="1" applyAlignment="1">
      <alignment vertical="center"/>
    </xf>
    <xf numFmtId="3" fontId="43" fillId="11" borderId="0" xfId="1" applyNumberFormat="1" applyFont="1" applyFill="1" applyBorder="1" applyAlignment="1">
      <alignment horizontal="center" vertical="center"/>
    </xf>
    <xf numFmtId="3" fontId="24" fillId="11" borderId="5" xfId="1" applyNumberFormat="1" applyFont="1" applyFill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3" fontId="41" fillId="5" borderId="3" xfId="1" applyNumberFormat="1" applyFont="1" applyFill="1" applyBorder="1" applyAlignment="1">
      <alignment horizontal="center" vertical="center"/>
    </xf>
    <xf numFmtId="3" fontId="26" fillId="5" borderId="5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43" fillId="11" borderId="3" xfId="1" applyNumberFormat="1" applyFont="1" applyFill="1" applyBorder="1" applyAlignment="1">
      <alignment horizontal="center" vertical="center"/>
    </xf>
    <xf numFmtId="3" fontId="24" fillId="11" borderId="0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5" fillId="2" borderId="0" xfId="2" applyFont="1" applyFill="1" applyAlignment="1">
      <alignment horizontal="center" vertical="center" wrapText="1"/>
    </xf>
    <xf numFmtId="0" fontId="35" fillId="2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24" fillId="5" borderId="0" xfId="1" applyNumberFormat="1" applyFont="1" applyFill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3" fontId="43" fillId="11" borderId="14" xfId="1" applyNumberFormat="1" applyFont="1" applyFill="1" applyBorder="1" applyAlignment="1">
      <alignment horizontal="center" vertical="center"/>
    </xf>
    <xf numFmtId="3" fontId="43" fillId="11" borderId="5" xfId="1" applyNumberFormat="1" applyFont="1" applyFill="1" applyBorder="1" applyAlignment="1">
      <alignment horizontal="center" vertical="center"/>
    </xf>
    <xf numFmtId="3" fontId="39" fillId="5" borderId="11" xfId="1" applyNumberFormat="1" applyFont="1" applyFill="1" applyBorder="1" applyAlignment="1">
      <alignment horizontal="center" vertical="center" wrapText="1"/>
    </xf>
    <xf numFmtId="3" fontId="39" fillId="5" borderId="12" xfId="1" applyNumberFormat="1" applyFont="1" applyFill="1" applyBorder="1" applyAlignment="1">
      <alignment horizontal="center" vertical="center" wrapText="1"/>
    </xf>
    <xf numFmtId="3" fontId="39" fillId="5" borderId="1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3" fontId="24" fillId="5" borderId="0" xfId="1" applyNumberFormat="1" applyFont="1" applyFill="1" applyBorder="1" applyAlignment="1">
      <alignment horizontal="center" vertical="center" wrapText="1"/>
    </xf>
    <xf numFmtId="0" fontId="39" fillId="5" borderId="3" xfId="1" applyFont="1" applyFill="1" applyBorder="1" applyAlignment="1">
      <alignment horizontal="center" vertical="center" wrapText="1"/>
    </xf>
    <xf numFmtId="3" fontId="24" fillId="11" borderId="15" xfId="1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2" fontId="34" fillId="4" borderId="3" xfId="0" applyNumberFormat="1" applyFont="1" applyFill="1" applyBorder="1" applyAlignment="1">
      <alignment horizontal="center" vertical="center" wrapText="1"/>
    </xf>
    <xf numFmtId="0" fontId="34" fillId="4" borderId="3" xfId="0" applyFont="1" applyFill="1" applyBorder="1" applyAlignment="1">
      <alignment horizontal="center" vertical="center" wrapText="1"/>
    </xf>
    <xf numFmtId="3" fontId="48" fillId="2" borderId="5" xfId="1" applyNumberFormat="1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28" fillId="5" borderId="6" xfId="1" applyFont="1" applyFill="1" applyBorder="1" applyAlignment="1">
      <alignment horizontal="center" vertical="center" wrapText="1"/>
    </xf>
    <xf numFmtId="0" fontId="24" fillId="2" borderId="0" xfId="2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Normalno" xfId="0" builtinId="0"/>
    <cellStyle name="Normalno 2" xfId="2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workbookViewId="0">
      <selection activeCell="N17" sqref="N17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248" t="s">
        <v>164</v>
      </c>
      <c r="B1" s="248"/>
      <c r="C1" s="248"/>
      <c r="D1" s="248"/>
      <c r="E1" s="248"/>
      <c r="F1" s="248"/>
      <c r="G1" s="248"/>
      <c r="H1" s="248"/>
      <c r="I1" s="248"/>
      <c r="J1" s="248"/>
    </row>
    <row r="2" spans="1:10" ht="18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x14ac:dyDescent="0.25">
      <c r="A3" s="248" t="s">
        <v>17</v>
      </c>
      <c r="B3" s="248"/>
      <c r="C3" s="248"/>
      <c r="D3" s="248"/>
      <c r="E3" s="248"/>
      <c r="F3" s="248"/>
      <c r="G3" s="248"/>
      <c r="H3" s="248"/>
      <c r="I3" s="249"/>
      <c r="J3" s="249"/>
    </row>
    <row r="4" spans="1:10" ht="18" x14ac:dyDescent="0.25">
      <c r="A4" s="22"/>
      <c r="B4" s="22"/>
      <c r="C4" s="22"/>
      <c r="D4" s="22"/>
      <c r="E4" s="22"/>
      <c r="F4" s="22"/>
      <c r="G4" s="22"/>
      <c r="H4" s="22"/>
      <c r="I4" s="5"/>
      <c r="J4" s="5"/>
    </row>
    <row r="5" spans="1:10" ht="15.75" x14ac:dyDescent="0.25">
      <c r="A5" s="248" t="s">
        <v>22</v>
      </c>
      <c r="B5" s="250"/>
      <c r="C5" s="250"/>
      <c r="D5" s="250"/>
      <c r="E5" s="250"/>
      <c r="F5" s="250"/>
      <c r="G5" s="250"/>
      <c r="H5" s="250"/>
      <c r="I5" s="250"/>
      <c r="J5" s="250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2" t="s">
        <v>29</v>
      </c>
    </row>
    <row r="7" spans="1:10" ht="25.5" x14ac:dyDescent="0.25">
      <c r="A7" s="25"/>
      <c r="B7" s="26"/>
      <c r="C7" s="26"/>
      <c r="D7" s="27"/>
      <c r="E7" s="28"/>
      <c r="F7" s="3" t="s">
        <v>158</v>
      </c>
      <c r="G7" s="3" t="s">
        <v>159</v>
      </c>
      <c r="H7" s="3" t="s">
        <v>160</v>
      </c>
      <c r="I7" s="3" t="s">
        <v>157</v>
      </c>
      <c r="J7" s="3" t="s">
        <v>161</v>
      </c>
    </row>
    <row r="8" spans="1:10" x14ac:dyDescent="0.25">
      <c r="A8" s="251" t="s">
        <v>0</v>
      </c>
      <c r="B8" s="252"/>
      <c r="C8" s="252"/>
      <c r="D8" s="252"/>
      <c r="E8" s="253"/>
      <c r="F8" s="29">
        <f>F9+F10</f>
        <v>13146126.58</v>
      </c>
      <c r="G8" s="29">
        <f t="shared" ref="G8:J8" si="0">G9+G10</f>
        <v>14289170</v>
      </c>
      <c r="H8" s="29">
        <f t="shared" si="0"/>
        <v>14363327</v>
      </c>
      <c r="I8" s="29">
        <f t="shared" si="0"/>
        <v>14363327</v>
      </c>
      <c r="J8" s="29">
        <f t="shared" si="0"/>
        <v>14363327</v>
      </c>
    </row>
    <row r="9" spans="1:10" x14ac:dyDescent="0.25">
      <c r="A9" s="254" t="s">
        <v>31</v>
      </c>
      <c r="B9" s="255"/>
      <c r="C9" s="255"/>
      <c r="D9" s="255"/>
      <c r="E9" s="247"/>
      <c r="F9" s="30">
        <f>SUM('Račun prihoda i rashoda'!E10)</f>
        <v>13146126.58</v>
      </c>
      <c r="G9" s="30">
        <f>SUM('Račun prihoda i rashoda'!F10)</f>
        <v>14288506</v>
      </c>
      <c r="H9" s="30">
        <f>SUM('Račun prihoda i rashoda'!G10)</f>
        <v>14362663</v>
      </c>
      <c r="I9" s="30">
        <f>SUM('Račun prihoda i rashoda'!H10)</f>
        <v>14362663</v>
      </c>
      <c r="J9" s="30">
        <f>SUM('Račun prihoda i rashoda'!I10)</f>
        <v>14362663</v>
      </c>
    </row>
    <row r="10" spans="1:10" x14ac:dyDescent="0.25">
      <c r="A10" s="256" t="s">
        <v>32</v>
      </c>
      <c r="B10" s="247"/>
      <c r="C10" s="247"/>
      <c r="D10" s="247"/>
      <c r="E10" s="247"/>
      <c r="F10" s="30">
        <f>SUM('Račun prihoda i rashoda'!E21)</f>
        <v>0</v>
      </c>
      <c r="G10" s="30">
        <f>SUM('Račun prihoda i rashoda'!F21)</f>
        <v>664</v>
      </c>
      <c r="H10" s="30">
        <f>SUM('Račun prihoda i rashoda'!G21)</f>
        <v>664</v>
      </c>
      <c r="I10" s="30">
        <f>SUM('Račun prihoda i rashoda'!H21)</f>
        <v>664</v>
      </c>
      <c r="J10" s="30">
        <f>SUM('Račun prihoda i rashoda'!I21)</f>
        <v>664</v>
      </c>
    </row>
    <row r="11" spans="1:10" x14ac:dyDescent="0.25">
      <c r="A11" s="33" t="s">
        <v>1</v>
      </c>
      <c r="B11" s="40"/>
      <c r="C11" s="40"/>
      <c r="D11" s="40"/>
      <c r="E11" s="40"/>
      <c r="F11" s="29">
        <f>F12+F13</f>
        <v>12914342.460000001</v>
      </c>
      <c r="G11" s="29">
        <f t="shared" ref="G11:J11" si="1">G12+G13</f>
        <v>14577437.430000002</v>
      </c>
      <c r="H11" s="29">
        <f t="shared" si="1"/>
        <v>14363327</v>
      </c>
      <c r="I11" s="29">
        <f t="shared" si="1"/>
        <v>14363327</v>
      </c>
      <c r="J11" s="29">
        <f t="shared" si="1"/>
        <v>14363327</v>
      </c>
    </row>
    <row r="12" spans="1:10" x14ac:dyDescent="0.25">
      <c r="A12" s="257" t="s">
        <v>33</v>
      </c>
      <c r="B12" s="255"/>
      <c r="C12" s="255"/>
      <c r="D12" s="255"/>
      <c r="E12" s="255"/>
      <c r="F12" s="30">
        <f>SUM('Račun prihoda i rashoda'!E42)</f>
        <v>11419509.98</v>
      </c>
      <c r="G12" s="30">
        <f>SUM('Račun prihoda i rashoda'!F42)</f>
        <v>12945847.690000001</v>
      </c>
      <c r="H12" s="30">
        <f>SUM('Račun prihoda i rashoda'!G42)</f>
        <v>13452466</v>
      </c>
      <c r="I12" s="30">
        <f>SUM('Račun prihoda i rashoda'!H42)</f>
        <v>13452466</v>
      </c>
      <c r="J12" s="30">
        <f>SUM('Račun prihoda i rashoda'!I42)</f>
        <v>13452466</v>
      </c>
    </row>
    <row r="13" spans="1:10" x14ac:dyDescent="0.25">
      <c r="A13" s="246" t="s">
        <v>34</v>
      </c>
      <c r="B13" s="247"/>
      <c r="C13" s="247"/>
      <c r="D13" s="247"/>
      <c r="E13" s="247"/>
      <c r="F13" s="42">
        <f>SUM('Račun prihoda i rashoda'!E47)</f>
        <v>1494832.48</v>
      </c>
      <c r="G13" s="42">
        <f>SUM('Račun prihoda i rashoda'!F47)</f>
        <v>1631589.74</v>
      </c>
      <c r="H13" s="42">
        <f>SUM('Račun prihoda i rashoda'!G47)</f>
        <v>910861</v>
      </c>
      <c r="I13" s="42">
        <f>SUM('Račun prihoda i rashoda'!H47)</f>
        <v>910861</v>
      </c>
      <c r="J13" s="42">
        <f>SUM('Račun prihoda i rashoda'!I47)</f>
        <v>910861</v>
      </c>
    </row>
    <row r="14" spans="1:10" x14ac:dyDescent="0.25">
      <c r="A14" s="258" t="s">
        <v>52</v>
      </c>
      <c r="B14" s="252"/>
      <c r="C14" s="252"/>
      <c r="D14" s="252"/>
      <c r="E14" s="252"/>
      <c r="F14" s="29">
        <f>F8-F11</f>
        <v>231784.11999999918</v>
      </c>
      <c r="G14" s="29">
        <f t="shared" ref="G14:J14" si="2">G8-G11</f>
        <v>-288267.43000000156</v>
      </c>
      <c r="H14" s="29">
        <f t="shared" si="2"/>
        <v>0</v>
      </c>
      <c r="I14" s="29">
        <f t="shared" si="2"/>
        <v>0</v>
      </c>
      <c r="J14" s="29">
        <f t="shared" si="2"/>
        <v>0</v>
      </c>
    </row>
    <row r="15" spans="1:10" ht="18" x14ac:dyDescent="0.25">
      <c r="A15" s="22"/>
      <c r="B15" s="20"/>
      <c r="C15" s="20"/>
      <c r="D15" s="20"/>
      <c r="E15" s="20"/>
      <c r="F15" s="20"/>
      <c r="G15" s="20"/>
      <c r="H15" s="21"/>
      <c r="I15" s="21"/>
      <c r="J15" s="21"/>
    </row>
    <row r="16" spans="1:10" ht="15.75" x14ac:dyDescent="0.25">
      <c r="A16" s="248" t="s">
        <v>23</v>
      </c>
      <c r="B16" s="250"/>
      <c r="C16" s="250"/>
      <c r="D16" s="250"/>
      <c r="E16" s="250"/>
      <c r="F16" s="250"/>
      <c r="G16" s="250"/>
      <c r="H16" s="250"/>
      <c r="I16" s="250"/>
      <c r="J16" s="250"/>
    </row>
    <row r="17" spans="1:10" ht="18" x14ac:dyDescent="0.25">
      <c r="A17" s="22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25.5" x14ac:dyDescent="0.25">
      <c r="A18" s="25"/>
      <c r="B18" s="26"/>
      <c r="C18" s="26"/>
      <c r="D18" s="27"/>
      <c r="E18" s="28"/>
      <c r="F18" s="3" t="s">
        <v>158</v>
      </c>
      <c r="G18" s="3" t="s">
        <v>159</v>
      </c>
      <c r="H18" s="3" t="s">
        <v>160</v>
      </c>
      <c r="I18" s="3" t="s">
        <v>157</v>
      </c>
      <c r="J18" s="3" t="s">
        <v>161</v>
      </c>
    </row>
    <row r="19" spans="1:10" x14ac:dyDescent="0.25">
      <c r="A19" s="246" t="s">
        <v>35</v>
      </c>
      <c r="B19" s="247"/>
      <c r="C19" s="247"/>
      <c r="D19" s="247"/>
      <c r="E19" s="247"/>
      <c r="F19" s="42">
        <v>0</v>
      </c>
      <c r="G19" s="42"/>
      <c r="H19" s="42"/>
      <c r="I19" s="42"/>
      <c r="J19" s="41"/>
    </row>
    <row r="20" spans="1:10" x14ac:dyDescent="0.25">
      <c r="A20" s="246" t="s">
        <v>36</v>
      </c>
      <c r="B20" s="247"/>
      <c r="C20" s="247"/>
      <c r="D20" s="247"/>
      <c r="E20" s="247"/>
      <c r="F20" s="42"/>
      <c r="G20" s="42"/>
      <c r="H20" s="42"/>
      <c r="I20" s="42"/>
      <c r="J20" s="41"/>
    </row>
    <row r="21" spans="1:10" x14ac:dyDescent="0.25">
      <c r="A21" s="258" t="s">
        <v>2</v>
      </c>
      <c r="B21" s="252"/>
      <c r="C21" s="252"/>
      <c r="D21" s="252"/>
      <c r="E21" s="252"/>
      <c r="F21" s="29">
        <f>F19-F20</f>
        <v>0</v>
      </c>
      <c r="G21" s="29">
        <f t="shared" ref="G21:J21" si="3">G19-G20</f>
        <v>0</v>
      </c>
      <c r="H21" s="29">
        <f t="shared" si="3"/>
        <v>0</v>
      </c>
      <c r="I21" s="29">
        <f t="shared" si="3"/>
        <v>0</v>
      </c>
      <c r="J21" s="29">
        <f t="shared" si="3"/>
        <v>0</v>
      </c>
    </row>
    <row r="22" spans="1:10" x14ac:dyDescent="0.25">
      <c r="A22" s="258" t="s">
        <v>53</v>
      </c>
      <c r="B22" s="252"/>
      <c r="C22" s="252"/>
      <c r="D22" s="252"/>
      <c r="E22" s="252"/>
      <c r="F22" s="29">
        <f>F14+F21</f>
        <v>231784.11999999918</v>
      </c>
      <c r="G22" s="29">
        <f t="shared" ref="G22:J22" si="4">G14+G21</f>
        <v>-288267.43000000156</v>
      </c>
      <c r="H22" s="29">
        <f t="shared" si="4"/>
        <v>0</v>
      </c>
      <c r="I22" s="29">
        <f t="shared" si="4"/>
        <v>0</v>
      </c>
      <c r="J22" s="29">
        <f t="shared" si="4"/>
        <v>0</v>
      </c>
    </row>
    <row r="23" spans="1:10" ht="18" x14ac:dyDescent="0.25">
      <c r="A23" s="19"/>
      <c r="B23" s="20"/>
      <c r="C23" s="20"/>
      <c r="D23" s="20"/>
      <c r="E23" s="20"/>
      <c r="F23" s="20"/>
      <c r="G23" s="20"/>
      <c r="H23" s="21"/>
      <c r="I23" s="21"/>
      <c r="J23" s="21"/>
    </row>
    <row r="24" spans="1:10" ht="15.75" x14ac:dyDescent="0.25">
      <c r="A24" s="248" t="s">
        <v>54</v>
      </c>
      <c r="B24" s="250"/>
      <c r="C24" s="250"/>
      <c r="D24" s="250"/>
      <c r="E24" s="250"/>
      <c r="F24" s="250"/>
      <c r="G24" s="250"/>
      <c r="H24" s="250"/>
      <c r="I24" s="250"/>
      <c r="J24" s="250"/>
    </row>
    <row r="25" spans="1:10" ht="15.75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25.5" x14ac:dyDescent="0.25">
      <c r="A26" s="25"/>
      <c r="B26" s="26"/>
      <c r="C26" s="26"/>
      <c r="D26" s="27"/>
      <c r="E26" s="28"/>
      <c r="F26" s="3" t="s">
        <v>158</v>
      </c>
      <c r="G26" s="3" t="s">
        <v>159</v>
      </c>
      <c r="H26" s="3" t="s">
        <v>160</v>
      </c>
      <c r="I26" s="3" t="s">
        <v>157</v>
      </c>
      <c r="J26" s="3" t="s">
        <v>161</v>
      </c>
    </row>
    <row r="27" spans="1:10" ht="15" customHeight="1" x14ac:dyDescent="0.25">
      <c r="A27" s="261" t="s">
        <v>55</v>
      </c>
      <c r="B27" s="262"/>
      <c r="C27" s="262"/>
      <c r="D27" s="262"/>
      <c r="E27" s="263"/>
      <c r="F27" s="43">
        <v>56483.31</v>
      </c>
      <c r="G27" s="43">
        <f>SUM(SAŽETAK!F28)</f>
        <v>288267.42999999918</v>
      </c>
      <c r="H27" s="43">
        <f>SUM('Račun prihoda i rashoda'!G57)</f>
        <v>0</v>
      </c>
      <c r="I27" s="43">
        <f>SUM('Račun prihoda i rashoda'!H57)</f>
        <v>0</v>
      </c>
      <c r="J27" s="43">
        <f>SUM('Račun prihoda i rashoda'!I57)</f>
        <v>0</v>
      </c>
    </row>
    <row r="28" spans="1:10" ht="15" customHeight="1" x14ac:dyDescent="0.25">
      <c r="A28" s="258" t="s">
        <v>56</v>
      </c>
      <c r="B28" s="252"/>
      <c r="C28" s="252"/>
      <c r="D28" s="252"/>
      <c r="E28" s="252"/>
      <c r="F28" s="45">
        <f>F22+F27</f>
        <v>288267.42999999918</v>
      </c>
      <c r="G28" s="45">
        <f t="shared" ref="G28:J28" si="5">G22+G27</f>
        <v>-2.3865140974521637E-9</v>
      </c>
      <c r="H28" s="45">
        <f t="shared" si="5"/>
        <v>0</v>
      </c>
      <c r="I28" s="45">
        <f t="shared" si="5"/>
        <v>0</v>
      </c>
      <c r="J28" s="46">
        <f t="shared" si="5"/>
        <v>0</v>
      </c>
    </row>
    <row r="29" spans="1:10" ht="45" customHeight="1" x14ac:dyDescent="0.25">
      <c r="A29" s="251" t="s">
        <v>57</v>
      </c>
      <c r="B29" s="264"/>
      <c r="C29" s="264"/>
      <c r="D29" s="264"/>
      <c r="E29" s="265"/>
      <c r="F29" s="45">
        <f>F14+F21+F27-F28</f>
        <v>0</v>
      </c>
      <c r="G29" s="45">
        <f t="shared" ref="G29:J29" si="6">G14+G21+G27-G28</f>
        <v>0</v>
      </c>
      <c r="H29" s="45">
        <f t="shared" si="6"/>
        <v>0</v>
      </c>
      <c r="I29" s="45">
        <f t="shared" si="6"/>
        <v>0</v>
      </c>
      <c r="J29" s="46">
        <f t="shared" si="6"/>
        <v>0</v>
      </c>
    </row>
    <row r="30" spans="1:10" ht="15.75" x14ac:dyDescent="0.25">
      <c r="A30" s="47"/>
      <c r="B30" s="48"/>
      <c r="C30" s="48"/>
      <c r="D30" s="48"/>
      <c r="E30" s="48"/>
      <c r="F30" s="48"/>
      <c r="G30" s="48"/>
      <c r="H30" s="48"/>
      <c r="I30" s="48"/>
      <c r="J30" s="48"/>
    </row>
    <row r="31" spans="1:10" ht="15.75" x14ac:dyDescent="0.25">
      <c r="A31" s="266" t="s">
        <v>51</v>
      </c>
      <c r="B31" s="266"/>
      <c r="C31" s="266"/>
      <c r="D31" s="266"/>
      <c r="E31" s="266"/>
      <c r="F31" s="266"/>
      <c r="G31" s="266"/>
      <c r="H31" s="266"/>
      <c r="I31" s="266"/>
      <c r="J31" s="266"/>
    </row>
    <row r="32" spans="1:10" ht="18" x14ac:dyDescent="0.25">
      <c r="A32" s="49"/>
      <c r="B32" s="50"/>
      <c r="C32" s="50"/>
      <c r="D32" s="50"/>
      <c r="E32" s="50"/>
      <c r="F32" s="50"/>
      <c r="G32" s="50"/>
      <c r="H32" s="51"/>
      <c r="I32" s="51"/>
      <c r="J32" s="51"/>
    </row>
    <row r="33" spans="1:10" ht="25.5" x14ac:dyDescent="0.25">
      <c r="A33" s="52"/>
      <c r="B33" s="53"/>
      <c r="C33" s="53"/>
      <c r="D33" s="54"/>
      <c r="E33" s="55"/>
      <c r="F33" s="3" t="s">
        <v>158</v>
      </c>
      <c r="G33" s="3" t="s">
        <v>159</v>
      </c>
      <c r="H33" s="3" t="s">
        <v>160</v>
      </c>
      <c r="I33" s="3" t="s">
        <v>157</v>
      </c>
      <c r="J33" s="3" t="s">
        <v>161</v>
      </c>
    </row>
    <row r="34" spans="1:10" x14ac:dyDescent="0.25">
      <c r="A34" s="261" t="s">
        <v>55</v>
      </c>
      <c r="B34" s="262"/>
      <c r="C34" s="262"/>
      <c r="D34" s="262"/>
      <c r="E34" s="263"/>
      <c r="F34" s="43">
        <v>0</v>
      </c>
      <c r="G34" s="43">
        <f>F37</f>
        <v>0</v>
      </c>
      <c r="H34" s="43">
        <f>G37</f>
        <v>0</v>
      </c>
      <c r="I34" s="43">
        <f>H37</f>
        <v>0</v>
      </c>
      <c r="J34" s="44">
        <f>I37</f>
        <v>0</v>
      </c>
    </row>
    <row r="35" spans="1:10" ht="28.5" customHeight="1" x14ac:dyDescent="0.25">
      <c r="A35" s="261" t="s">
        <v>58</v>
      </c>
      <c r="B35" s="262"/>
      <c r="C35" s="262"/>
      <c r="D35" s="262"/>
      <c r="E35" s="263"/>
      <c r="F35" s="43">
        <v>0</v>
      </c>
      <c r="G35" s="43">
        <v>0</v>
      </c>
      <c r="H35" s="43">
        <v>0</v>
      </c>
      <c r="I35" s="43">
        <v>0</v>
      </c>
      <c r="J35" s="44">
        <v>0</v>
      </c>
    </row>
    <row r="36" spans="1:10" x14ac:dyDescent="0.25">
      <c r="A36" s="261" t="s">
        <v>59</v>
      </c>
      <c r="B36" s="267"/>
      <c r="C36" s="267"/>
      <c r="D36" s="267"/>
      <c r="E36" s="268"/>
      <c r="F36" s="43">
        <v>0</v>
      </c>
      <c r="G36" s="43">
        <v>0</v>
      </c>
      <c r="H36" s="43">
        <v>0</v>
      </c>
      <c r="I36" s="43">
        <v>0</v>
      </c>
      <c r="J36" s="44">
        <v>0</v>
      </c>
    </row>
    <row r="37" spans="1:10" ht="15" customHeight="1" x14ac:dyDescent="0.25">
      <c r="A37" s="258" t="s">
        <v>56</v>
      </c>
      <c r="B37" s="252"/>
      <c r="C37" s="252"/>
      <c r="D37" s="252"/>
      <c r="E37" s="252"/>
      <c r="F37" s="31">
        <f>F34-F35+F36</f>
        <v>0</v>
      </c>
      <c r="G37" s="31">
        <f t="shared" ref="G37:J37" si="7">G34-G35+G36</f>
        <v>0</v>
      </c>
      <c r="H37" s="31">
        <f t="shared" si="7"/>
        <v>0</v>
      </c>
      <c r="I37" s="31">
        <f t="shared" si="7"/>
        <v>0</v>
      </c>
      <c r="J37" s="56">
        <f t="shared" si="7"/>
        <v>0</v>
      </c>
    </row>
    <row r="38" spans="1:10" ht="17.25" customHeight="1" x14ac:dyDescent="0.25"/>
    <row r="39" spans="1:10" x14ac:dyDescent="0.25">
      <c r="A39" s="259" t="s">
        <v>30</v>
      </c>
      <c r="B39" s="260"/>
      <c r="C39" s="260"/>
      <c r="D39" s="260"/>
      <c r="E39" s="260"/>
      <c r="F39" s="260"/>
      <c r="G39" s="260"/>
      <c r="H39" s="260"/>
      <c r="I39" s="260"/>
      <c r="J39" s="260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opLeftCell="A16" zoomScaleNormal="100" workbookViewId="0">
      <selection activeCell="N8" sqref="N8"/>
    </sheetView>
  </sheetViews>
  <sheetFormatPr defaultColWidth="9.140625" defaultRowHeight="15" x14ac:dyDescent="0.25"/>
  <cols>
    <col min="1" max="1" width="9.42578125" style="121" customWidth="1"/>
    <col min="2" max="2" width="12.5703125" style="121" customWidth="1"/>
    <col min="3" max="3" width="5.28515625" style="121" bestFit="1" customWidth="1"/>
    <col min="4" max="4" width="48" style="121" customWidth="1"/>
    <col min="5" max="9" width="20.7109375" style="121" customWidth="1"/>
    <col min="10" max="16384" width="9.140625" style="121"/>
  </cols>
  <sheetData>
    <row r="1" spans="1:9" ht="66" customHeight="1" x14ac:dyDescent="0.25">
      <c r="A1" s="275" t="s">
        <v>164</v>
      </c>
      <c r="B1" s="276"/>
      <c r="C1" s="276"/>
      <c r="D1" s="276"/>
      <c r="E1" s="276"/>
      <c r="F1" s="276"/>
      <c r="G1" s="276"/>
      <c r="H1" s="277"/>
      <c r="I1" s="277"/>
    </row>
    <row r="2" spans="1:9" customFormat="1" ht="15.75" x14ac:dyDescent="0.25">
      <c r="A2" s="278" t="s">
        <v>17</v>
      </c>
      <c r="B2" s="278"/>
      <c r="C2" s="278"/>
      <c r="D2" s="278"/>
      <c r="E2" s="278"/>
      <c r="F2" s="278"/>
      <c r="G2" s="278"/>
      <c r="H2" s="279"/>
      <c r="I2" s="279"/>
    </row>
    <row r="3" spans="1:9" customFormat="1" ht="18" x14ac:dyDescent="0.25">
      <c r="A3" s="122"/>
      <c r="B3" s="122"/>
      <c r="C3" s="122"/>
      <c r="D3" s="122"/>
      <c r="E3" s="122"/>
      <c r="F3" s="122"/>
      <c r="G3" s="122"/>
      <c r="H3" s="122"/>
      <c r="I3" s="122"/>
    </row>
    <row r="4" spans="1:9" customFormat="1" ht="18" customHeight="1" x14ac:dyDescent="0.25">
      <c r="A4" s="278" t="s">
        <v>4</v>
      </c>
      <c r="B4" s="250"/>
      <c r="C4" s="250"/>
      <c r="D4" s="250"/>
      <c r="E4" s="250"/>
      <c r="F4" s="250"/>
      <c r="G4" s="250"/>
      <c r="H4" s="280"/>
      <c r="I4" s="280"/>
    </row>
    <row r="5" spans="1:9" customFormat="1" ht="18" customHeight="1" x14ac:dyDescent="0.25">
      <c r="A5" s="238"/>
      <c r="B5" s="239"/>
      <c r="C5" s="239"/>
      <c r="D5" s="239"/>
      <c r="E5" s="239"/>
      <c r="F5" s="239"/>
      <c r="G5" s="239"/>
      <c r="H5" s="239"/>
      <c r="I5" s="239"/>
    </row>
    <row r="6" spans="1:9" ht="15.75" customHeight="1" x14ac:dyDescent="0.25">
      <c r="A6" s="281" t="s">
        <v>37</v>
      </c>
      <c r="B6" s="281"/>
      <c r="C6" s="281"/>
      <c r="D6" s="281"/>
      <c r="E6" s="281"/>
      <c r="F6" s="281"/>
      <c r="G6" s="281"/>
      <c r="H6" s="282"/>
      <c r="I6" s="282"/>
    </row>
    <row r="7" spans="1:9" ht="15.75" customHeight="1" x14ac:dyDescent="0.25">
      <c r="A7" s="240"/>
      <c r="B7" s="240"/>
      <c r="C7" s="240"/>
      <c r="D7" s="240"/>
      <c r="E7" s="240"/>
      <c r="F7" s="240"/>
      <c r="G7" s="240"/>
      <c r="H7" s="240"/>
      <c r="I7" s="240"/>
    </row>
    <row r="8" spans="1:9" s="125" customFormat="1" ht="29.25" customHeight="1" x14ac:dyDescent="0.25">
      <c r="A8" s="202" t="s">
        <v>5</v>
      </c>
      <c r="B8" s="203" t="s">
        <v>6</v>
      </c>
      <c r="C8" s="203"/>
      <c r="D8" s="203" t="s">
        <v>3</v>
      </c>
      <c r="E8" s="17" t="s">
        <v>162</v>
      </c>
      <c r="F8" s="18" t="s">
        <v>159</v>
      </c>
      <c r="G8" s="18" t="s">
        <v>160</v>
      </c>
      <c r="H8" s="18" t="s">
        <v>153</v>
      </c>
      <c r="I8" s="18" t="s">
        <v>163</v>
      </c>
    </row>
    <row r="9" spans="1:9" s="125" customFormat="1" ht="14.25" customHeight="1" x14ac:dyDescent="0.25">
      <c r="A9" s="204">
        <v>1</v>
      </c>
      <c r="B9" s="204">
        <v>2</v>
      </c>
      <c r="C9" s="204"/>
      <c r="D9" s="204">
        <v>3</v>
      </c>
      <c r="E9" s="205">
        <v>4</v>
      </c>
      <c r="F9" s="205">
        <v>5</v>
      </c>
      <c r="G9" s="205">
        <v>6</v>
      </c>
      <c r="H9" s="205">
        <v>7</v>
      </c>
      <c r="I9" s="205">
        <v>8</v>
      </c>
    </row>
    <row r="10" spans="1:9" s="131" customFormat="1" x14ac:dyDescent="0.25">
      <c r="A10" s="127">
        <v>6</v>
      </c>
      <c r="B10" s="128"/>
      <c r="C10" s="127"/>
      <c r="D10" s="129" t="s">
        <v>97</v>
      </c>
      <c r="E10" s="130">
        <f>SUM(E11:E20)</f>
        <v>13146126.58</v>
      </c>
      <c r="F10" s="130">
        <f t="shared" ref="F10:I10" si="0">SUM(F11:F20)</f>
        <v>14288506</v>
      </c>
      <c r="G10" s="130">
        <f t="shared" si="0"/>
        <v>14362663</v>
      </c>
      <c r="H10" s="130">
        <f t="shared" si="0"/>
        <v>14362663</v>
      </c>
      <c r="I10" s="130">
        <f t="shared" si="0"/>
        <v>14362663</v>
      </c>
    </row>
    <row r="11" spans="1:9" s="190" customFormat="1" ht="30" x14ac:dyDescent="0.25">
      <c r="A11" s="172"/>
      <c r="B11" s="187">
        <v>63</v>
      </c>
      <c r="C11" s="188"/>
      <c r="D11" s="174" t="s">
        <v>25</v>
      </c>
      <c r="E11" s="189">
        <f>SUM('Prihodi i rashodi po izvorima'!E11)</f>
        <v>330575.57</v>
      </c>
      <c r="F11" s="189">
        <f>SUM('Prihodi i rashodi po izvorima'!F11)</f>
        <v>660000</v>
      </c>
      <c r="G11" s="189">
        <f>SUM('Prihodi i rashodi po izvorima'!G11)</f>
        <v>395848</v>
      </c>
      <c r="H11" s="189">
        <f>SUM('Prihodi i rashodi po izvorima'!H11)</f>
        <v>395848</v>
      </c>
      <c r="I11" s="189">
        <f>SUM('Prihodi i rashodi po izvorima'!I11)</f>
        <v>395848</v>
      </c>
    </row>
    <row r="12" spans="1:9" s="190" customFormat="1" ht="30" x14ac:dyDescent="0.25">
      <c r="A12" s="172"/>
      <c r="B12" s="187">
        <v>63</v>
      </c>
      <c r="C12" s="188"/>
      <c r="D12" s="174" t="s">
        <v>25</v>
      </c>
      <c r="E12" s="189">
        <f>SUM('Prihodi i rashodi po izvorima'!E12)</f>
        <v>283290.65999999997</v>
      </c>
      <c r="F12" s="189">
        <f>SUM('Prihodi i rashodi po izvorima'!F12)</f>
        <v>0</v>
      </c>
      <c r="G12" s="189">
        <f>SUM('Prihodi i rashodi po izvorima'!G12)</f>
        <v>0</v>
      </c>
      <c r="H12" s="189">
        <f>SUM('Prihodi i rashodi po izvorima'!H12)</f>
        <v>0</v>
      </c>
      <c r="I12" s="189">
        <f>SUM('Prihodi i rashodi po izvorima'!I12)</f>
        <v>0</v>
      </c>
    </row>
    <row r="13" spans="1:9" s="190" customFormat="1" x14ac:dyDescent="0.25">
      <c r="A13" s="172"/>
      <c r="B13" s="187" t="s">
        <v>99</v>
      </c>
      <c r="C13" s="188"/>
      <c r="D13" s="174" t="s">
        <v>100</v>
      </c>
      <c r="E13" s="189">
        <f>SUM('Prihodi i rashodi po izvorima'!E14)</f>
        <v>277.14</v>
      </c>
      <c r="F13" s="189">
        <f>SUM('Prihodi i rashodi po izvorima'!F14)</f>
        <v>266</v>
      </c>
      <c r="G13" s="189">
        <f>SUM('Prihodi i rashodi po izvorima'!G14)</f>
        <v>266</v>
      </c>
      <c r="H13" s="189">
        <f>SUM('Prihodi i rashodi po izvorima'!H14)</f>
        <v>266</v>
      </c>
      <c r="I13" s="189">
        <f>SUM('Prihodi i rashodi po izvorima'!I14)</f>
        <v>266</v>
      </c>
    </row>
    <row r="14" spans="1:9" s="190" customFormat="1" ht="30" x14ac:dyDescent="0.25">
      <c r="A14" s="172"/>
      <c r="B14" s="187">
        <v>65</v>
      </c>
      <c r="C14" s="191"/>
      <c r="D14" s="192" t="s">
        <v>103</v>
      </c>
      <c r="E14" s="189">
        <f>SUM('Prihodi i rashodi po izvorima'!E16)</f>
        <v>1238.6300000000001</v>
      </c>
      <c r="F14" s="189">
        <f>SUM('Prihodi i rashodi po izvorima'!F16)</f>
        <v>6636</v>
      </c>
      <c r="G14" s="189">
        <f>SUM('Prihodi i rashodi po izvorima'!G16)</f>
        <v>6636</v>
      </c>
      <c r="H14" s="189">
        <f>SUM('Prihodi i rashodi po izvorima'!H16)</f>
        <v>6636</v>
      </c>
      <c r="I14" s="189">
        <f>SUM('Prihodi i rashodi po izvorima'!I16)</f>
        <v>6636</v>
      </c>
    </row>
    <row r="15" spans="1:9" s="190" customFormat="1" ht="30" x14ac:dyDescent="0.25">
      <c r="A15" s="172"/>
      <c r="B15" s="187">
        <v>66</v>
      </c>
      <c r="C15" s="188"/>
      <c r="D15" s="174" t="s">
        <v>104</v>
      </c>
      <c r="E15" s="175">
        <f>SUM('Prihodi i rashodi po izvorima'!E18)</f>
        <v>149107.17000000001</v>
      </c>
      <c r="F15" s="175">
        <f>SUM('Prihodi i rashodi po izvorima'!F18)</f>
        <v>177700</v>
      </c>
      <c r="G15" s="175">
        <f>SUM('Prihodi i rashodi po izvorima'!G18)</f>
        <v>160000</v>
      </c>
      <c r="H15" s="175">
        <f>SUM('Prihodi i rashodi po izvorima'!H18)</f>
        <v>160000</v>
      </c>
      <c r="I15" s="175">
        <f>SUM('Prihodi i rashodi po izvorima'!I18)</f>
        <v>160000</v>
      </c>
    </row>
    <row r="16" spans="1:9" s="190" customFormat="1" ht="30" x14ac:dyDescent="0.25">
      <c r="A16" s="172"/>
      <c r="B16" s="187">
        <v>66</v>
      </c>
      <c r="C16" s="188"/>
      <c r="D16" s="174" t="s">
        <v>104</v>
      </c>
      <c r="E16" s="175">
        <f>SUM('Prihodi i rashodi po izvorima'!E20)</f>
        <v>4012.74</v>
      </c>
      <c r="F16" s="175">
        <f>SUM('Prihodi i rashodi po izvorima'!F20)</f>
        <v>5000</v>
      </c>
      <c r="G16" s="175">
        <f>SUM('Prihodi i rashodi po izvorima'!G20)</f>
        <v>5000</v>
      </c>
      <c r="H16" s="175">
        <f>SUM('Prihodi i rashodi po izvorima'!H20)</f>
        <v>5000</v>
      </c>
      <c r="I16" s="175">
        <f>SUM('Prihodi i rashodi po izvorima'!I20)</f>
        <v>5000</v>
      </c>
    </row>
    <row r="17" spans="1:9" s="190" customFormat="1" ht="30" x14ac:dyDescent="0.25">
      <c r="A17" s="172"/>
      <c r="B17" s="187">
        <v>67</v>
      </c>
      <c r="C17" s="188"/>
      <c r="D17" s="174" t="s">
        <v>26</v>
      </c>
      <c r="E17" s="189">
        <f>SUM('Prihodi i rashodi po izvorima'!E22)</f>
        <v>1166929</v>
      </c>
      <c r="F17" s="189">
        <f>SUM('Prihodi i rashodi po izvorima'!F22)</f>
        <v>1202577</v>
      </c>
      <c r="G17" s="189">
        <f>SUM('Prihodi i rashodi po izvorima'!G22)</f>
        <v>748586</v>
      </c>
      <c r="H17" s="189">
        <f>SUM('Prihodi i rashodi po izvorima'!H22)</f>
        <v>748586</v>
      </c>
      <c r="I17" s="189">
        <f>SUM('Prihodi i rashodi po izvorima'!I22)</f>
        <v>748586</v>
      </c>
    </row>
    <row r="18" spans="1:9" s="190" customFormat="1" ht="30" x14ac:dyDescent="0.25">
      <c r="A18" s="172"/>
      <c r="B18" s="187">
        <v>67</v>
      </c>
      <c r="C18" s="188"/>
      <c r="D18" s="174" t="s">
        <v>26</v>
      </c>
      <c r="E18" s="189">
        <f>SUM('Prihodi i rashodi po izvorima'!E24)</f>
        <v>11210695.67</v>
      </c>
      <c r="F18" s="189">
        <f>SUM('Prihodi i rashodi po izvorima'!F24)</f>
        <v>12235000</v>
      </c>
      <c r="G18" s="189">
        <f>SUM('Prihodi i rashodi po izvorima'!G24)</f>
        <v>13045000</v>
      </c>
      <c r="H18" s="189">
        <f>SUM('Prihodi i rashodi po izvorima'!H24)</f>
        <v>13045000</v>
      </c>
      <c r="I18" s="189">
        <f>SUM('Prihodi i rashodi po izvorima'!I24)</f>
        <v>13045000</v>
      </c>
    </row>
    <row r="19" spans="1:9" s="190" customFormat="1" ht="30" x14ac:dyDescent="0.25">
      <c r="A19" s="172"/>
      <c r="B19" s="187">
        <v>67</v>
      </c>
      <c r="C19" s="188"/>
      <c r="D19" s="174" t="s">
        <v>26</v>
      </c>
      <c r="E19" s="189">
        <f>SUM('Prihodi i rashodi po izvorima'!E26)</f>
        <v>0</v>
      </c>
      <c r="F19" s="189">
        <f>SUM('Prihodi i rashodi po izvorima'!F26)</f>
        <v>0</v>
      </c>
      <c r="G19" s="189">
        <f>SUM('Prihodi i rashodi po izvorima'!G26)</f>
        <v>0</v>
      </c>
      <c r="H19" s="189">
        <f>SUM('Prihodi i rashodi po izvorima'!H26)</f>
        <v>0</v>
      </c>
      <c r="I19" s="189">
        <f>SUM('Prihodi i rashodi po izvorima'!I26)</f>
        <v>0</v>
      </c>
    </row>
    <row r="20" spans="1:9" s="190" customFormat="1" x14ac:dyDescent="0.25">
      <c r="A20" s="172"/>
      <c r="B20" s="187" t="s">
        <v>108</v>
      </c>
      <c r="C20" s="188"/>
      <c r="D20" s="174" t="s">
        <v>109</v>
      </c>
      <c r="E20" s="189">
        <f>SUM('Prihodi i rashodi po izvorima'!E28)</f>
        <v>0</v>
      </c>
      <c r="F20" s="189">
        <f>SUM('Prihodi i rashodi po izvorima'!F28)</f>
        <v>1327</v>
      </c>
      <c r="G20" s="189">
        <f>SUM('Prihodi i rashodi po izvorima'!G28)</f>
        <v>1327</v>
      </c>
      <c r="H20" s="189">
        <f>SUM('Prihodi i rashodi po izvorima'!H28)</f>
        <v>1327</v>
      </c>
      <c r="I20" s="189">
        <f>SUM('Prihodi i rashodi po izvorima'!I28)</f>
        <v>1327</v>
      </c>
    </row>
    <row r="21" spans="1:9" s="131" customFormat="1" x14ac:dyDescent="0.25">
      <c r="A21" s="127">
        <v>7</v>
      </c>
      <c r="B21" s="128"/>
      <c r="C21" s="127"/>
      <c r="D21" s="129" t="s">
        <v>7</v>
      </c>
      <c r="E21" s="130">
        <f>SUM(E22)</f>
        <v>0</v>
      </c>
      <c r="F21" s="130">
        <f>SUM(F22)</f>
        <v>664</v>
      </c>
      <c r="G21" s="130">
        <f>SUM(G22)</f>
        <v>664</v>
      </c>
      <c r="H21" s="130">
        <f>SUM(H22)</f>
        <v>664</v>
      </c>
      <c r="I21" s="130">
        <f>SUM(I22)</f>
        <v>664</v>
      </c>
    </row>
    <row r="22" spans="1:9" s="190" customFormat="1" ht="30" x14ac:dyDescent="0.25">
      <c r="A22" s="172"/>
      <c r="B22" s="173">
        <v>72</v>
      </c>
      <c r="C22" s="191"/>
      <c r="D22" s="192" t="s">
        <v>24</v>
      </c>
      <c r="E22" s="189">
        <f>SUM('Prihodi i rashodi po izvorima'!E31)</f>
        <v>0</v>
      </c>
      <c r="F22" s="189">
        <f>SUM('Prihodi i rashodi po izvorima'!F31)</f>
        <v>664</v>
      </c>
      <c r="G22" s="189">
        <f>SUM('Prihodi i rashodi po izvorima'!G31)</f>
        <v>664</v>
      </c>
      <c r="H22" s="189">
        <f>SUM('Prihodi i rashodi po izvorima'!H31)</f>
        <v>664</v>
      </c>
      <c r="I22" s="189">
        <f>SUM('Prihodi i rashodi po izvorima'!I31)</f>
        <v>664</v>
      </c>
    </row>
    <row r="23" spans="1:9" x14ac:dyDescent="0.25">
      <c r="A23" s="201">
        <v>9</v>
      </c>
      <c r="B23" s="197"/>
      <c r="C23" s="198"/>
      <c r="D23" s="199" t="s">
        <v>117</v>
      </c>
      <c r="E23" s="200">
        <f>SUM(E31)</f>
        <v>231784.11999999997</v>
      </c>
      <c r="F23" s="200">
        <f>SUM(F31)</f>
        <v>288267.43</v>
      </c>
      <c r="G23" s="200">
        <f>SUM(G31)</f>
        <v>0</v>
      </c>
      <c r="H23" s="200">
        <f>SUM(H31)</f>
        <v>0</v>
      </c>
      <c r="I23" s="200">
        <f>SUM(I31)</f>
        <v>0</v>
      </c>
    </row>
    <row r="24" spans="1:9" x14ac:dyDescent="0.25">
      <c r="A24" s="193"/>
      <c r="B24" s="194">
        <v>92</v>
      </c>
      <c r="C24" s="195"/>
      <c r="D24" s="144" t="s">
        <v>117</v>
      </c>
      <c r="E24" s="196">
        <f>SUM(E30)</f>
        <v>231784.11999999997</v>
      </c>
      <c r="F24" s="196">
        <f t="shared" ref="F24:I24" si="1">SUM(F30)</f>
        <v>288267.43</v>
      </c>
      <c r="G24" s="196">
        <f t="shared" si="1"/>
        <v>0</v>
      </c>
      <c r="H24" s="196">
        <f t="shared" si="1"/>
        <v>0</v>
      </c>
      <c r="I24" s="196">
        <f t="shared" si="1"/>
        <v>0</v>
      </c>
    </row>
    <row r="25" spans="1:9" s="125" customFormat="1" x14ac:dyDescent="0.25">
      <c r="A25" s="272" t="s">
        <v>148</v>
      </c>
      <c r="B25" s="272"/>
      <c r="C25" s="272"/>
      <c r="D25" s="272"/>
      <c r="E25" s="151">
        <f>SUM(E10,E21,E23)</f>
        <v>13377910.699999999</v>
      </c>
      <c r="F25" s="151">
        <f t="shared" ref="F25:I25" si="2">SUM(F10,F21,F23)</f>
        <v>14577437.43</v>
      </c>
      <c r="G25" s="151">
        <f t="shared" si="2"/>
        <v>14363327</v>
      </c>
      <c r="H25" s="151">
        <f t="shared" si="2"/>
        <v>14363327</v>
      </c>
      <c r="I25" s="151">
        <f t="shared" si="2"/>
        <v>14363327</v>
      </c>
    </row>
    <row r="26" spans="1:9" s="125" customFormat="1" x14ac:dyDescent="0.25">
      <c r="A26" s="154"/>
      <c r="B26" s="154"/>
      <c r="C26" s="154"/>
      <c r="D26" s="154"/>
      <c r="E26" s="153"/>
      <c r="F26" s="153"/>
      <c r="G26" s="153"/>
      <c r="H26" s="153"/>
      <c r="I26" s="153"/>
    </row>
    <row r="27" spans="1:9" s="125" customFormat="1" x14ac:dyDescent="0.25">
      <c r="A27" s="283" t="s">
        <v>114</v>
      </c>
      <c r="B27" s="284"/>
      <c r="C27" s="284"/>
      <c r="D27" s="284"/>
      <c r="E27" s="284"/>
      <c r="F27" s="284"/>
      <c r="G27" s="284"/>
      <c r="H27" s="271"/>
      <c r="I27" s="271"/>
    </row>
    <row r="28" spans="1:9" s="125" customFormat="1" ht="28.5" customHeight="1" x14ac:dyDescent="0.25">
      <c r="A28" s="123" t="s">
        <v>5</v>
      </c>
      <c r="B28" s="124" t="s">
        <v>6</v>
      </c>
      <c r="C28" s="124" t="s">
        <v>96</v>
      </c>
      <c r="D28" s="124" t="s">
        <v>28</v>
      </c>
      <c r="E28" s="17" t="s">
        <v>162</v>
      </c>
      <c r="F28" s="18" t="s">
        <v>159</v>
      </c>
      <c r="G28" s="18" t="s">
        <v>160</v>
      </c>
      <c r="H28" s="18" t="s">
        <v>153</v>
      </c>
      <c r="I28" s="18" t="s">
        <v>163</v>
      </c>
    </row>
    <row r="29" spans="1:9" s="125" customFormat="1" ht="15.75" customHeight="1" x14ac:dyDescent="0.25">
      <c r="A29" s="204">
        <v>1</v>
      </c>
      <c r="B29" s="204">
        <v>2</v>
      </c>
      <c r="C29" s="204"/>
      <c r="D29" s="204">
        <v>3</v>
      </c>
      <c r="E29" s="205">
        <v>4</v>
      </c>
      <c r="F29" s="205">
        <v>5</v>
      </c>
      <c r="G29" s="205">
        <v>6</v>
      </c>
      <c r="H29" s="205">
        <v>7</v>
      </c>
      <c r="I29" s="205">
        <v>8</v>
      </c>
    </row>
    <row r="30" spans="1:9" s="125" customFormat="1" x14ac:dyDescent="0.25">
      <c r="A30" s="155">
        <v>9</v>
      </c>
      <c r="B30" s="155"/>
      <c r="C30" s="155"/>
      <c r="D30" s="129" t="s">
        <v>115</v>
      </c>
      <c r="E30" s="130">
        <f t="shared" ref="E30:I30" si="3">SUM(E31)</f>
        <v>231784.11999999997</v>
      </c>
      <c r="F30" s="130">
        <f t="shared" si="3"/>
        <v>288267.43</v>
      </c>
      <c r="G30" s="130">
        <f t="shared" si="3"/>
        <v>0</v>
      </c>
      <c r="H30" s="130">
        <f t="shared" si="3"/>
        <v>0</v>
      </c>
      <c r="I30" s="130">
        <f t="shared" si="3"/>
        <v>0</v>
      </c>
    </row>
    <row r="31" spans="1:9" s="125" customFormat="1" x14ac:dyDescent="0.25">
      <c r="A31" s="155"/>
      <c r="B31" s="134">
        <v>92</v>
      </c>
      <c r="C31" s="155"/>
      <c r="D31" s="129" t="s">
        <v>116</v>
      </c>
      <c r="E31" s="130">
        <f>SUM(E32:E35)</f>
        <v>231784.11999999997</v>
      </c>
      <c r="F31" s="130">
        <f t="shared" ref="F31:I31" si="4">SUM(F32:F35)</f>
        <v>288267.43</v>
      </c>
      <c r="G31" s="130">
        <f t="shared" si="4"/>
        <v>0</v>
      </c>
      <c r="H31" s="130">
        <f t="shared" si="4"/>
        <v>0</v>
      </c>
      <c r="I31" s="130">
        <f t="shared" si="4"/>
        <v>0</v>
      </c>
    </row>
    <row r="32" spans="1:9" s="125" customFormat="1" x14ac:dyDescent="0.25">
      <c r="A32" s="156"/>
      <c r="B32" s="157"/>
      <c r="C32" s="156" t="s">
        <v>118</v>
      </c>
      <c r="D32" s="144" t="s">
        <v>110</v>
      </c>
      <c r="E32" s="158">
        <f>SUM('Prihodi i rashodi po izvorima'!E46)</f>
        <v>49662.52</v>
      </c>
      <c r="F32" s="158">
        <f>SUM('Prihodi i rashodi po izvorima'!F46)</f>
        <v>145024.98000000001</v>
      </c>
      <c r="G32" s="158">
        <f>SUM('Prihodi i rashodi po izvorima'!G46)</f>
        <v>0</v>
      </c>
      <c r="H32" s="158">
        <f>SUM('Prihodi i rashodi po izvorima'!H46)</f>
        <v>0</v>
      </c>
      <c r="I32" s="158">
        <f>SUM('Prihodi i rashodi po izvorima'!I46)</f>
        <v>0</v>
      </c>
    </row>
    <row r="33" spans="1:9" s="125" customFormat="1" x14ac:dyDescent="0.25">
      <c r="A33" s="156"/>
      <c r="B33" s="157"/>
      <c r="C33" s="156" t="s">
        <v>119</v>
      </c>
      <c r="D33" s="144" t="s">
        <v>120</v>
      </c>
      <c r="E33" s="158">
        <f>SUM('Prihodi i rashodi po izvorima'!E47)</f>
        <v>178108.86</v>
      </c>
      <c r="F33" s="158">
        <f>SUM('Prihodi i rashodi po izvorima'!F47)</f>
        <v>139229.71</v>
      </c>
      <c r="G33" s="158">
        <f>SUM('Prihodi i rashodi po izvorima'!G47)</f>
        <v>0</v>
      </c>
      <c r="H33" s="158">
        <f>SUM('Prihodi i rashodi po izvorima'!H47)</f>
        <v>0</v>
      </c>
      <c r="I33" s="158">
        <f>SUM('Prihodi i rashodi po izvorima'!I47)</f>
        <v>0</v>
      </c>
    </row>
    <row r="34" spans="1:9" s="125" customFormat="1" x14ac:dyDescent="0.25">
      <c r="A34" s="156"/>
      <c r="B34" s="157"/>
      <c r="C34" s="156">
        <v>96</v>
      </c>
      <c r="D34" s="144" t="s">
        <v>121</v>
      </c>
      <c r="E34" s="158">
        <f>SUM('Prihodi i rashodi po izvorima'!E48)</f>
        <v>4012.74</v>
      </c>
      <c r="F34" s="158">
        <f>SUM('Prihodi i rashodi po izvorima'!F48)</f>
        <v>4012.74</v>
      </c>
      <c r="G34" s="158">
        <f>SUM('Prihodi i rashodi po izvorima'!G48)</f>
        <v>0</v>
      </c>
      <c r="H34" s="158">
        <f>SUM('Prihodi i rashodi po izvorima'!H48)</f>
        <v>0</v>
      </c>
      <c r="I34" s="158">
        <f>SUM('Prihodi i rashodi po izvorima'!I48)</f>
        <v>0</v>
      </c>
    </row>
    <row r="35" spans="1:9" s="125" customFormat="1" x14ac:dyDescent="0.25">
      <c r="A35" s="156"/>
      <c r="B35" s="157"/>
      <c r="C35" s="156">
        <v>97</v>
      </c>
      <c r="D35" s="144" t="s">
        <v>122</v>
      </c>
      <c r="E35" s="158">
        <f>SUM('Prihodi i rashodi po izvorima'!E49)</f>
        <v>0</v>
      </c>
      <c r="F35" s="158">
        <f>SUM('Prihodi i rashodi po izvorima'!F49)</f>
        <v>0</v>
      </c>
      <c r="G35" s="158">
        <f>SUM('Prihodi i rashodi po izvorima'!G49)</f>
        <v>0</v>
      </c>
      <c r="H35" s="158">
        <f>SUM('Prihodi i rashodi po izvorima'!H49)</f>
        <v>0</v>
      </c>
      <c r="I35" s="158">
        <f>SUM('Prihodi i rashodi po izvorima'!I49)</f>
        <v>0</v>
      </c>
    </row>
    <row r="36" spans="1:9" s="125" customFormat="1" x14ac:dyDescent="0.25">
      <c r="A36" s="241"/>
      <c r="B36" s="241"/>
      <c r="C36" s="241"/>
      <c r="D36" s="241"/>
      <c r="E36" s="242"/>
      <c r="F36" s="242"/>
      <c r="G36" s="242"/>
      <c r="H36" s="242"/>
      <c r="I36" s="242"/>
    </row>
    <row r="37" spans="1:9" s="125" customFormat="1" x14ac:dyDescent="0.25">
      <c r="A37" s="243"/>
      <c r="B37" s="244"/>
      <c r="C37" s="244"/>
      <c r="D37" s="244"/>
      <c r="E37" s="244"/>
      <c r="F37" s="244"/>
      <c r="G37" s="244"/>
      <c r="H37" s="244"/>
      <c r="I37" s="244"/>
    </row>
    <row r="38" spans="1:9" s="131" customFormat="1" ht="15.75" customHeight="1" x14ac:dyDescent="0.25">
      <c r="A38" s="273" t="s">
        <v>38</v>
      </c>
      <c r="B38" s="273"/>
      <c r="C38" s="273"/>
      <c r="D38" s="273"/>
      <c r="E38" s="273"/>
      <c r="F38" s="273"/>
      <c r="G38" s="273"/>
      <c r="H38" s="274"/>
      <c r="I38" s="274"/>
    </row>
    <row r="39" spans="1:9" s="131" customFormat="1" ht="15.75" customHeight="1" x14ac:dyDescent="0.25">
      <c r="A39" s="245"/>
      <c r="B39" s="245"/>
      <c r="C39" s="245"/>
      <c r="D39" s="245"/>
      <c r="E39" s="245"/>
      <c r="F39" s="245"/>
      <c r="G39" s="245"/>
      <c r="H39" s="245"/>
      <c r="I39" s="245"/>
    </row>
    <row r="40" spans="1:9" s="125" customFormat="1" ht="26.25" customHeight="1" x14ac:dyDescent="0.25">
      <c r="A40" s="202" t="s">
        <v>5</v>
      </c>
      <c r="B40" s="203" t="s">
        <v>6</v>
      </c>
      <c r="C40" s="203"/>
      <c r="D40" s="203" t="s">
        <v>3</v>
      </c>
      <c r="E40" s="17" t="s">
        <v>162</v>
      </c>
      <c r="F40" s="18" t="s">
        <v>159</v>
      </c>
      <c r="G40" s="18" t="s">
        <v>160</v>
      </c>
      <c r="H40" s="18" t="s">
        <v>153</v>
      </c>
      <c r="I40" s="18" t="s">
        <v>163</v>
      </c>
    </row>
    <row r="41" spans="1:9" s="125" customFormat="1" ht="15" customHeight="1" x14ac:dyDescent="0.25">
      <c r="A41" s="204">
        <v>1</v>
      </c>
      <c r="B41" s="204">
        <v>2</v>
      </c>
      <c r="C41" s="204"/>
      <c r="D41" s="204">
        <v>3</v>
      </c>
      <c r="E41" s="205">
        <v>4</v>
      </c>
      <c r="F41" s="205">
        <v>5</v>
      </c>
      <c r="G41" s="205">
        <v>6</v>
      </c>
      <c r="H41" s="205">
        <v>7</v>
      </c>
      <c r="I41" s="205">
        <v>8</v>
      </c>
    </row>
    <row r="42" spans="1:9" s="125" customFormat="1" x14ac:dyDescent="0.25">
      <c r="A42" s="159">
        <v>3</v>
      </c>
      <c r="B42" s="159"/>
      <c r="C42" s="160"/>
      <c r="D42" s="161" t="s">
        <v>8</v>
      </c>
      <c r="E42" s="162">
        <f>SUM(E43:E46)</f>
        <v>11419509.98</v>
      </c>
      <c r="F42" s="162">
        <f>SUM(F43:F46)</f>
        <v>12945847.690000001</v>
      </c>
      <c r="G42" s="162">
        <f>SUM(G43:G46)</f>
        <v>13452466</v>
      </c>
      <c r="H42" s="162">
        <f>SUM(H43:H46)</f>
        <v>13452466</v>
      </c>
      <c r="I42" s="162">
        <f>SUM(I43:I46)</f>
        <v>13452466</v>
      </c>
    </row>
    <row r="43" spans="1:9" s="131" customFormat="1" x14ac:dyDescent="0.25">
      <c r="A43" s="163"/>
      <c r="B43" s="164">
        <v>31</v>
      </c>
      <c r="C43" s="165"/>
      <c r="D43" s="166" t="s">
        <v>9</v>
      </c>
      <c r="E43" s="167">
        <f>SUM('Prihodi i rashodi po izvorima'!E56,'Prihodi i rashodi po izvorima'!E59,'Prihodi i rashodi po izvorima'!E62,'Prihodi i rashodi po izvorima'!E67,'Prihodi i rashodi po izvorima'!E71,'Prihodi i rashodi po izvorima'!E74)</f>
        <v>9581044.6899999995</v>
      </c>
      <c r="F43" s="167">
        <f>SUM('Prihodi i rashodi po izvorima'!F56,'Prihodi i rashodi po izvorima'!F59,'Prihodi i rashodi po izvorima'!F62,'Prihodi i rashodi po izvorima'!F67,'Prihodi i rashodi po izvorima'!F71,'Prihodi i rashodi po izvorima'!F74)</f>
        <v>11003815.710000001</v>
      </c>
      <c r="G43" s="167">
        <f>SUM('Prihodi i rashodi po izvorima'!G56,'Prihodi i rashodi po izvorima'!G59,'Prihodi i rashodi po izvorima'!G62,'Prihodi i rashodi po izvorima'!G67,'Prihodi i rashodi po izvorima'!G71,'Prihodi i rashodi po izvorima'!G74)</f>
        <v>11217434</v>
      </c>
      <c r="H43" s="167">
        <f>SUM('Prihodi i rashodi po izvorima'!H56,'Prihodi i rashodi po izvorima'!H59,'Prihodi i rashodi po izvorima'!H62,'Prihodi i rashodi po izvorima'!H67,'Prihodi i rashodi po izvorima'!H71,'Prihodi i rashodi po izvorima'!H74)</f>
        <v>11217434</v>
      </c>
      <c r="I43" s="167">
        <f>SUM('Prihodi i rashodi po izvorima'!I56,'Prihodi i rashodi po izvorima'!I59,'Prihodi i rashodi po izvorima'!I62,'Prihodi i rashodi po izvorima'!I67,'Prihodi i rashodi po izvorima'!I71,'Prihodi i rashodi po izvorima'!I74)</f>
        <v>11217434</v>
      </c>
    </row>
    <row r="44" spans="1:9" s="125" customFormat="1" ht="15.75" customHeight="1" x14ac:dyDescent="0.25">
      <c r="A44" s="163"/>
      <c r="B44" s="164">
        <v>32</v>
      </c>
      <c r="C44" s="165"/>
      <c r="D44" s="166" t="s">
        <v>19</v>
      </c>
      <c r="E44" s="167">
        <f>SUM('Prihodi i rashodi po izvorima'!E57,'Prihodi i rashodi po izvorima'!E60,'Prihodi i rashodi po izvorima'!E63,'Prihodi i rashodi po izvorima'!E68,'Prihodi i rashodi po izvorima'!E72,'Prihodi i rashodi po izvorima'!E76,'Prihodi i rashodi po izvorima'!E78)</f>
        <v>1832810.7199999997</v>
      </c>
      <c r="F44" s="167">
        <f>SUM('Prihodi i rashodi po izvorima'!F57,'Prihodi i rashodi po izvorima'!F60,'Prihodi i rashodi po izvorima'!F63,'Prihodi i rashodi po izvorima'!F68,'Prihodi i rashodi po izvorima'!F72,'Prihodi i rashodi po izvorima'!F76,'Prihodi i rashodi po izvorima'!F78)</f>
        <v>1933732</v>
      </c>
      <c r="G44" s="167">
        <f>SUM('Prihodi i rashodi po izvorima'!G57,'Prihodi i rashodi po izvorima'!G60,'Prihodi i rashodi po izvorima'!G63,'Prihodi i rashodi po izvorima'!G68,'Prihodi i rashodi po izvorima'!G72,'Prihodi i rashodi po izvorima'!G76,'Prihodi i rashodi po izvorima'!G78)</f>
        <v>2226732</v>
      </c>
      <c r="H44" s="167">
        <f>SUM('Prihodi i rashodi po izvorima'!H57,'Prihodi i rashodi po izvorima'!H60,'Prihodi i rashodi po izvorima'!H63,'Prihodi i rashodi po izvorima'!H68,'Prihodi i rashodi po izvorima'!H72,'Prihodi i rashodi po izvorima'!H76,'Prihodi i rashodi po izvorima'!H78)</f>
        <v>2226732</v>
      </c>
      <c r="I44" s="167">
        <f>SUM('Prihodi i rashodi po izvorima'!I57,'Prihodi i rashodi po izvorima'!I60,'Prihodi i rashodi po izvorima'!I63,'Prihodi i rashodi po izvorima'!I68,'Prihodi i rashodi po izvorima'!I72,'Prihodi i rashodi po izvorima'!I76,'Prihodi i rashodi po izvorima'!I78)</f>
        <v>2226732</v>
      </c>
    </row>
    <row r="45" spans="1:9" s="125" customFormat="1" ht="15.75" customHeight="1" x14ac:dyDescent="0.25">
      <c r="A45" s="163"/>
      <c r="B45" s="164">
        <v>34</v>
      </c>
      <c r="C45" s="165"/>
      <c r="D45" s="166" t="s">
        <v>88</v>
      </c>
      <c r="E45" s="167">
        <f>SUM('Prihodi i rashodi po izvorima'!E64,'Prihodi i rashodi po izvorima'!E69)</f>
        <v>5654.57</v>
      </c>
      <c r="F45" s="167">
        <f>SUM('Prihodi i rashodi po izvorima'!F64,'Prihodi i rashodi po izvorima'!F69)</f>
        <v>6849.98</v>
      </c>
      <c r="G45" s="167">
        <f>SUM('Prihodi i rashodi po izvorima'!G64,'Prihodi i rashodi po izvorima'!G69)</f>
        <v>6850</v>
      </c>
      <c r="H45" s="167">
        <f>SUM('Prihodi i rashodi po izvorima'!H64,'Prihodi i rashodi po izvorima'!H69)</f>
        <v>6850</v>
      </c>
      <c r="I45" s="167">
        <f>SUM('Prihodi i rashodi po izvorima'!I64,'Prihodi i rashodi po izvorima'!I69)</f>
        <v>6850</v>
      </c>
    </row>
    <row r="46" spans="1:9" s="125" customFormat="1" ht="15.75" customHeight="1" x14ac:dyDescent="0.25">
      <c r="A46" s="163"/>
      <c r="B46" s="164" t="s">
        <v>123</v>
      </c>
      <c r="C46" s="165"/>
      <c r="D46" s="166" t="s">
        <v>89</v>
      </c>
      <c r="E46" s="167">
        <f>SUM('Prihodi i rashodi po izvorima'!E65)</f>
        <v>0</v>
      </c>
      <c r="F46" s="167">
        <f>SUM('Prihodi i rashodi po izvorima'!F65)</f>
        <v>1450</v>
      </c>
      <c r="G46" s="167">
        <f>SUM('Prihodi i rashodi po izvorima'!G65)</f>
        <v>1450</v>
      </c>
      <c r="H46" s="167">
        <f>SUM('Prihodi i rashodi po izvorima'!H65)</f>
        <v>1450</v>
      </c>
      <c r="I46" s="167">
        <f>SUM('Prihodi i rashodi po izvorima'!I65)</f>
        <v>1450</v>
      </c>
    </row>
    <row r="47" spans="1:9" s="125" customFormat="1" x14ac:dyDescent="0.25">
      <c r="A47" s="134">
        <v>4</v>
      </c>
      <c r="B47" s="141"/>
      <c r="C47" s="133"/>
      <c r="D47" s="168" t="s">
        <v>10</v>
      </c>
      <c r="E47" s="135">
        <f>SUM(E48,E49)</f>
        <v>1494832.48</v>
      </c>
      <c r="F47" s="135">
        <f>SUM(F48,F49)</f>
        <v>1631589.74</v>
      </c>
      <c r="G47" s="135">
        <f>SUM(G48,G49)</f>
        <v>910861</v>
      </c>
      <c r="H47" s="135">
        <f>SUM(H48,H49)</f>
        <v>910861</v>
      </c>
      <c r="I47" s="135">
        <f>SUM(I48,I49)</f>
        <v>910861</v>
      </c>
    </row>
    <row r="48" spans="1:9" s="142" customFormat="1" x14ac:dyDescent="0.25">
      <c r="A48" s="163"/>
      <c r="B48" s="164" t="s">
        <v>128</v>
      </c>
      <c r="C48" s="165"/>
      <c r="D48" s="166" t="s">
        <v>11</v>
      </c>
      <c r="E48" s="167">
        <f>SUM('Prihodi i rashodi po izvorima'!E88)</f>
        <v>1596.76</v>
      </c>
      <c r="F48" s="167">
        <f>SUM('Prihodi i rashodi po izvorima'!F88)</f>
        <v>0</v>
      </c>
      <c r="G48" s="167">
        <f>SUM('Prihodi i rashodi po izvorima'!G88)</f>
        <v>40595</v>
      </c>
      <c r="H48" s="167">
        <f>SUM('Prihodi i rashodi po izvorima'!H88)</f>
        <v>40595</v>
      </c>
      <c r="I48" s="167">
        <f>SUM('Prihodi i rashodi po izvorima'!I88)</f>
        <v>40595</v>
      </c>
    </row>
    <row r="49" spans="1:9" s="142" customFormat="1" x14ac:dyDescent="0.25">
      <c r="A49" s="163"/>
      <c r="B49" s="164">
        <v>42</v>
      </c>
      <c r="C49" s="165"/>
      <c r="D49" s="166" t="s">
        <v>134</v>
      </c>
      <c r="E49" s="167">
        <f>SUM('Prihodi i rashodi po izvorima'!E86,'Prihodi i rashodi po izvorima'!E89,'Prihodi i rashodi po izvorima'!E93,'Prihodi i rashodi po izvorima'!E84,'Prihodi i rashodi po izvorima'!E91)</f>
        <v>1493235.72</v>
      </c>
      <c r="F49" s="167">
        <f>SUM('Prihodi i rashodi po izvorima'!F86,'Prihodi i rashodi po izvorima'!F89,'Prihodi i rashodi po izvorima'!F93,'Prihodi i rashodi po izvorima'!F84,'Prihodi i rashodi po izvorima'!F91)</f>
        <v>1631589.74</v>
      </c>
      <c r="G49" s="167">
        <f>SUM('Prihodi i rashodi po izvorima'!G86,'Prihodi i rashodi po izvorima'!G89,'Prihodi i rashodi po izvorima'!G93,'Prihodi i rashodi po izvorima'!G84,'Prihodi i rashodi po izvorima'!G91)</f>
        <v>870266</v>
      </c>
      <c r="H49" s="167">
        <f>SUM('Prihodi i rashodi po izvorima'!H86,'Prihodi i rashodi po izvorima'!H89,'Prihodi i rashodi po izvorima'!H93,'Prihodi i rashodi po izvorima'!H84,'Prihodi i rashodi po izvorima'!H91)</f>
        <v>870266</v>
      </c>
      <c r="I49" s="167">
        <f>SUM('Prihodi i rashodi po izvorima'!I86,'Prihodi i rashodi po izvorima'!I89,'Prihodi i rashodi po izvorima'!I93,'Prihodi i rashodi po izvorima'!I84,'Prihodi i rashodi po izvorima'!I91)</f>
        <v>870266</v>
      </c>
    </row>
    <row r="50" spans="1:9" x14ac:dyDescent="0.25">
      <c r="A50" s="201">
        <v>9</v>
      </c>
      <c r="B50" s="197"/>
      <c r="C50" s="198"/>
      <c r="D50" s="199" t="s">
        <v>94</v>
      </c>
      <c r="E50" s="200">
        <f>SUM(E58)</f>
        <v>0</v>
      </c>
      <c r="F50" s="200">
        <f>SUM(F58)</f>
        <v>0</v>
      </c>
      <c r="G50" s="200">
        <f>SUM(G58)</f>
        <v>0</v>
      </c>
      <c r="H50" s="200">
        <f>SUM(H58)</f>
        <v>0</v>
      </c>
      <c r="I50" s="200">
        <f>SUM(I58)</f>
        <v>0</v>
      </c>
    </row>
    <row r="51" spans="1:9" x14ac:dyDescent="0.25">
      <c r="A51" s="193"/>
      <c r="B51" s="194">
        <v>92</v>
      </c>
      <c r="C51" s="195"/>
      <c r="D51" s="144" t="s">
        <v>94</v>
      </c>
      <c r="E51" s="196">
        <f>SUM(E57)</f>
        <v>0</v>
      </c>
      <c r="F51" s="196">
        <f t="shared" ref="F51:I51" si="5">SUM(F57)</f>
        <v>0</v>
      </c>
      <c r="G51" s="196">
        <f t="shared" si="5"/>
        <v>0</v>
      </c>
      <c r="H51" s="196">
        <f t="shared" si="5"/>
        <v>0</v>
      </c>
      <c r="I51" s="196">
        <f t="shared" si="5"/>
        <v>0</v>
      </c>
    </row>
    <row r="52" spans="1:9" x14ac:dyDescent="0.25">
      <c r="A52" s="269" t="s">
        <v>149</v>
      </c>
      <c r="B52" s="269"/>
      <c r="C52" s="269"/>
      <c r="D52" s="269"/>
      <c r="E52" s="177">
        <f>SUM(E42,E47,E50)</f>
        <v>12914342.460000001</v>
      </c>
      <c r="F52" s="177">
        <f t="shared" ref="F52:I52" si="6">SUM(F42,F47,F50)</f>
        <v>14577437.430000002</v>
      </c>
      <c r="G52" s="177">
        <f t="shared" si="6"/>
        <v>14363327</v>
      </c>
      <c r="H52" s="177">
        <f t="shared" si="6"/>
        <v>14363327</v>
      </c>
      <c r="I52" s="177">
        <f t="shared" si="6"/>
        <v>14363327</v>
      </c>
    </row>
    <row r="53" spans="1:9" x14ac:dyDescent="0.25">
      <c r="A53" s="237"/>
      <c r="B53" s="237"/>
      <c r="C53" s="237"/>
      <c r="D53" s="237"/>
      <c r="E53" s="237"/>
      <c r="F53" s="237"/>
      <c r="G53" s="237"/>
      <c r="H53" s="237"/>
      <c r="I53" s="237"/>
    </row>
    <row r="54" spans="1:9" ht="15.75" x14ac:dyDescent="0.25">
      <c r="A54" s="270" t="s">
        <v>139</v>
      </c>
      <c r="B54" s="270"/>
      <c r="C54" s="270"/>
      <c r="D54" s="270"/>
      <c r="E54" s="270"/>
      <c r="F54" s="270"/>
      <c r="G54" s="270"/>
      <c r="H54" s="271"/>
      <c r="I54" s="271"/>
    </row>
    <row r="55" spans="1:9" ht="27.75" customHeight="1" x14ac:dyDescent="0.25">
      <c r="A55" s="123" t="s">
        <v>5</v>
      </c>
      <c r="B55" s="124" t="s">
        <v>6</v>
      </c>
      <c r="C55" s="124" t="s">
        <v>96</v>
      </c>
      <c r="D55" s="124" t="s">
        <v>150</v>
      </c>
      <c r="E55" s="17" t="s">
        <v>162</v>
      </c>
      <c r="F55" s="18" t="s">
        <v>159</v>
      </c>
      <c r="G55" s="18" t="s">
        <v>160</v>
      </c>
      <c r="H55" s="18" t="s">
        <v>153</v>
      </c>
      <c r="I55" s="18" t="s">
        <v>163</v>
      </c>
    </row>
    <row r="56" spans="1:9" ht="15" customHeight="1" x14ac:dyDescent="0.25">
      <c r="A56" s="204">
        <v>1</v>
      </c>
      <c r="B56" s="204">
        <v>2</v>
      </c>
      <c r="C56" s="204"/>
      <c r="D56" s="204">
        <v>3</v>
      </c>
      <c r="E56" s="205">
        <v>4</v>
      </c>
      <c r="F56" s="205">
        <v>5</v>
      </c>
      <c r="G56" s="205">
        <v>6</v>
      </c>
      <c r="H56" s="205">
        <v>7</v>
      </c>
      <c r="I56" s="205">
        <v>8</v>
      </c>
    </row>
    <row r="57" spans="1:9" x14ac:dyDescent="0.25">
      <c r="A57" s="179" t="s">
        <v>140</v>
      </c>
      <c r="B57" s="179"/>
      <c r="C57" s="179"/>
      <c r="D57" s="180" t="s">
        <v>141</v>
      </c>
      <c r="E57" s="181">
        <f t="shared" ref="E57:I57" si="7">SUM(E58)</f>
        <v>0</v>
      </c>
      <c r="F57" s="181">
        <f t="shared" si="7"/>
        <v>0</v>
      </c>
      <c r="G57" s="181">
        <f t="shared" si="7"/>
        <v>0</v>
      </c>
      <c r="H57" s="181">
        <f t="shared" si="7"/>
        <v>0</v>
      </c>
      <c r="I57" s="181">
        <f t="shared" si="7"/>
        <v>0</v>
      </c>
    </row>
    <row r="58" spans="1:9" x14ac:dyDescent="0.25">
      <c r="A58" s="179"/>
      <c r="B58" s="179" t="s">
        <v>142</v>
      </c>
      <c r="C58" s="179"/>
      <c r="D58" s="182" t="s">
        <v>116</v>
      </c>
      <c r="E58" s="181">
        <f>SUM(E59:E62)</f>
        <v>0</v>
      </c>
      <c r="F58" s="181">
        <f t="shared" ref="F58:I58" si="8">SUM(F59:F62)</f>
        <v>0</v>
      </c>
      <c r="G58" s="181">
        <f t="shared" si="8"/>
        <v>0</v>
      </c>
      <c r="H58" s="181">
        <f t="shared" si="8"/>
        <v>0</v>
      </c>
      <c r="I58" s="181">
        <f t="shared" si="8"/>
        <v>0</v>
      </c>
    </row>
    <row r="59" spans="1:9" s="185" customFormat="1" x14ac:dyDescent="0.25">
      <c r="A59" s="183"/>
      <c r="B59" s="183"/>
      <c r="C59" s="156">
        <v>91</v>
      </c>
      <c r="D59" s="144" t="s">
        <v>143</v>
      </c>
      <c r="E59" s="184">
        <f>SUM('Prihodi i rashodi po izvorima'!E102)</f>
        <v>0</v>
      </c>
      <c r="F59" s="184">
        <f>SUM('Prihodi i rashodi po izvorima'!F102)</f>
        <v>0</v>
      </c>
      <c r="G59" s="184">
        <f>SUM('Prihodi i rashodi po izvorima'!G102)</f>
        <v>0</v>
      </c>
      <c r="H59" s="184">
        <f>SUM('Prihodi i rashodi po izvorima'!H102)</f>
        <v>0</v>
      </c>
      <c r="I59" s="184">
        <f>SUM('Prihodi i rashodi po izvorima'!I102)</f>
        <v>0</v>
      </c>
    </row>
    <row r="60" spans="1:9" s="185" customFormat="1" x14ac:dyDescent="0.25">
      <c r="A60" s="183"/>
      <c r="B60" s="183"/>
      <c r="C60" s="156" t="s">
        <v>119</v>
      </c>
      <c r="D60" s="144" t="s">
        <v>133</v>
      </c>
      <c r="E60" s="184">
        <f>SUM('Prihodi i rashodi po izvorima'!E103)</f>
        <v>0</v>
      </c>
      <c r="F60" s="184">
        <f>SUM('Prihodi i rashodi po izvorima'!F103)</f>
        <v>0</v>
      </c>
      <c r="G60" s="184">
        <f>SUM('Prihodi i rashodi po izvorima'!G103)</f>
        <v>0</v>
      </c>
      <c r="H60" s="184">
        <f>SUM('Prihodi i rashodi po izvorima'!H103)</f>
        <v>0</v>
      </c>
      <c r="I60" s="184">
        <f>SUM('Prihodi i rashodi po izvorima'!I103)</f>
        <v>0</v>
      </c>
    </row>
    <row r="61" spans="1:9" s="185" customFormat="1" x14ac:dyDescent="0.25">
      <c r="A61" s="183"/>
      <c r="B61" s="183"/>
      <c r="C61" s="156" t="s">
        <v>119</v>
      </c>
      <c r="D61" s="144" t="s">
        <v>144</v>
      </c>
      <c r="E61" s="184">
        <v>0</v>
      </c>
      <c r="F61" s="184">
        <f>SUM('Prihodi i rashodi po izvorima'!F104)</f>
        <v>0</v>
      </c>
      <c r="G61" s="184">
        <f>SUM('Prihodi i rashodi po izvorima'!G104)</f>
        <v>0</v>
      </c>
      <c r="H61" s="184">
        <f>SUM('Prihodi i rashodi po izvorima'!H104)</f>
        <v>0</v>
      </c>
      <c r="I61" s="184">
        <f>SUM('Prihodi i rashodi po izvorima'!I104)</f>
        <v>0</v>
      </c>
    </row>
    <row r="62" spans="1:9" s="125" customFormat="1" x14ac:dyDescent="0.25">
      <c r="A62" s="156"/>
      <c r="B62" s="157"/>
      <c r="C62" s="156">
        <v>95</v>
      </c>
      <c r="D62" s="144" t="s">
        <v>145</v>
      </c>
      <c r="E62" s="184">
        <f>SUM('Prihodi i rashodi po izvorima'!E105)</f>
        <v>0</v>
      </c>
      <c r="F62" s="184">
        <f>SUM('Prihodi i rashodi po izvorima'!F105)</f>
        <v>0</v>
      </c>
      <c r="G62" s="184">
        <f>SUM('Prihodi i rashodi po izvorima'!G105)</f>
        <v>0</v>
      </c>
      <c r="H62" s="184">
        <f>SUM('Prihodi i rashodi po izvorima'!H105)</f>
        <v>0</v>
      </c>
      <c r="I62" s="184">
        <f>SUM('Prihodi i rashodi po izvorima'!I105)</f>
        <v>0</v>
      </c>
    </row>
    <row r="63" spans="1:9" ht="6.75" customHeight="1" x14ac:dyDescent="0.25">
      <c r="A63" s="143"/>
      <c r="B63" s="143"/>
      <c r="C63" s="143"/>
      <c r="D63" s="143"/>
      <c r="E63" s="145"/>
      <c r="F63" s="145"/>
      <c r="G63" s="145"/>
      <c r="H63" s="145"/>
      <c r="I63" s="145"/>
    </row>
    <row r="64" spans="1:9" x14ac:dyDescent="0.25">
      <c r="A64" s="179" t="s">
        <v>140</v>
      </c>
      <c r="B64" s="179"/>
      <c r="C64" s="179"/>
      <c r="D64" s="180" t="s">
        <v>141</v>
      </c>
      <c r="E64" s="181">
        <f t="shared" ref="E64:I64" si="9">SUM(E65)</f>
        <v>231784.11999999997</v>
      </c>
      <c r="F64" s="181">
        <f t="shared" si="9"/>
        <v>288267.43</v>
      </c>
      <c r="G64" s="181">
        <f t="shared" si="9"/>
        <v>0</v>
      </c>
      <c r="H64" s="181">
        <f t="shared" si="9"/>
        <v>0</v>
      </c>
      <c r="I64" s="181">
        <f t="shared" si="9"/>
        <v>0</v>
      </c>
    </row>
    <row r="65" spans="1:9" x14ac:dyDescent="0.25">
      <c r="A65" s="179"/>
      <c r="B65" s="179" t="s">
        <v>142</v>
      </c>
      <c r="C65" s="179"/>
      <c r="D65" s="182" t="s">
        <v>116</v>
      </c>
      <c r="E65" s="181">
        <f>E30-E57</f>
        <v>231784.11999999997</v>
      </c>
      <c r="F65" s="181">
        <f t="shared" ref="F65:I65" si="10">F30-F57</f>
        <v>288267.43</v>
      </c>
      <c r="G65" s="181">
        <f t="shared" si="10"/>
        <v>0</v>
      </c>
      <c r="H65" s="181">
        <f t="shared" si="10"/>
        <v>0</v>
      </c>
      <c r="I65" s="181">
        <f t="shared" si="10"/>
        <v>0</v>
      </c>
    </row>
  </sheetData>
  <mergeCells count="9">
    <mergeCell ref="A52:D52"/>
    <mergeCell ref="A54:I54"/>
    <mergeCell ref="A25:D25"/>
    <mergeCell ref="A38:I38"/>
    <mergeCell ref="A1:I1"/>
    <mergeCell ref="A2:I2"/>
    <mergeCell ref="A4:I4"/>
    <mergeCell ref="A6:I6"/>
    <mergeCell ref="A27:I27"/>
  </mergeCells>
  <pageMargins left="0.70866141732283472" right="0.70866141732283472" top="0.74803149606299213" bottom="0.74803149606299213" header="0.31496062992125984" footer="0.31496062992125984"/>
  <pageSetup paperSize="9" scale="73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opLeftCell="A100" zoomScaleNormal="100" workbookViewId="0">
      <selection activeCell="C94" sqref="C94"/>
    </sheetView>
  </sheetViews>
  <sheetFormatPr defaultColWidth="9.140625" defaultRowHeight="15" x14ac:dyDescent="0.25"/>
  <cols>
    <col min="1" max="1" width="4.28515625" style="121" customWidth="1"/>
    <col min="2" max="2" width="4.5703125" style="121" customWidth="1"/>
    <col min="3" max="3" width="7.42578125" style="121" customWidth="1"/>
    <col min="4" max="4" width="48" style="121" customWidth="1"/>
    <col min="5" max="9" width="20.7109375" style="121" customWidth="1"/>
    <col min="10" max="16384" width="9.140625" style="121"/>
  </cols>
  <sheetData>
    <row r="1" spans="1:9" ht="66" customHeight="1" x14ac:dyDescent="0.25">
      <c r="A1" s="275" t="s">
        <v>164</v>
      </c>
      <c r="B1" s="276"/>
      <c r="C1" s="276"/>
      <c r="D1" s="276"/>
      <c r="E1" s="276"/>
      <c r="F1" s="276"/>
      <c r="G1" s="276"/>
      <c r="H1" s="277"/>
      <c r="I1" s="277"/>
    </row>
    <row r="2" spans="1:9" customFormat="1" ht="15.75" x14ac:dyDescent="0.25">
      <c r="A2" s="278" t="s">
        <v>17</v>
      </c>
      <c r="B2" s="278"/>
      <c r="C2" s="278"/>
      <c r="D2" s="278"/>
      <c r="E2" s="278"/>
      <c r="F2" s="278"/>
      <c r="G2" s="278"/>
      <c r="H2" s="279"/>
      <c r="I2" s="279"/>
    </row>
    <row r="3" spans="1:9" customFormat="1" ht="18" x14ac:dyDescent="0.25">
      <c r="A3" s="228"/>
      <c r="B3" s="228"/>
      <c r="C3" s="228"/>
      <c r="D3" s="228"/>
      <c r="E3" s="228"/>
      <c r="F3" s="228"/>
      <c r="G3" s="228"/>
      <c r="H3" s="228"/>
      <c r="I3" s="228"/>
    </row>
    <row r="4" spans="1:9" customFormat="1" ht="18" customHeight="1" x14ac:dyDescent="0.25">
      <c r="A4" s="288" t="s">
        <v>4</v>
      </c>
      <c r="B4" s="289"/>
      <c r="C4" s="289"/>
      <c r="D4" s="289"/>
      <c r="E4" s="289"/>
      <c r="F4" s="289"/>
      <c r="G4" s="289"/>
      <c r="H4" s="290"/>
      <c r="I4" s="290"/>
    </row>
    <row r="5" spans="1:9" customFormat="1" ht="18" customHeight="1" x14ac:dyDescent="0.25">
      <c r="A5" s="229"/>
      <c r="B5" s="230"/>
      <c r="C5" s="230"/>
      <c r="D5" s="230"/>
      <c r="E5" s="230"/>
      <c r="F5" s="230"/>
      <c r="G5" s="230"/>
      <c r="H5" s="230"/>
      <c r="I5" s="230"/>
    </row>
    <row r="6" spans="1:9" ht="15.75" customHeight="1" x14ac:dyDescent="0.25">
      <c r="A6" s="291" t="s">
        <v>39</v>
      </c>
      <c r="B6" s="291"/>
      <c r="C6" s="291"/>
      <c r="D6" s="291"/>
      <c r="E6" s="291"/>
      <c r="F6" s="291"/>
      <c r="G6" s="291"/>
      <c r="H6" s="274"/>
      <c r="I6" s="274"/>
    </row>
    <row r="7" spans="1:9" ht="15.75" customHeight="1" x14ac:dyDescent="0.25">
      <c r="A7" s="231"/>
      <c r="B7" s="231"/>
      <c r="C7" s="231"/>
      <c r="D7" s="231"/>
      <c r="E7" s="231"/>
      <c r="F7" s="231"/>
      <c r="G7" s="231"/>
      <c r="H7" s="231"/>
      <c r="I7" s="231"/>
    </row>
    <row r="8" spans="1:9" s="125" customFormat="1" ht="29.25" customHeight="1" x14ac:dyDescent="0.25">
      <c r="A8" s="186"/>
      <c r="B8" s="206"/>
      <c r="C8" s="295" t="s">
        <v>40</v>
      </c>
      <c r="D8" s="296"/>
      <c r="E8" s="17" t="s">
        <v>162</v>
      </c>
      <c r="F8" s="18" t="s">
        <v>159</v>
      </c>
      <c r="G8" s="18" t="s">
        <v>160</v>
      </c>
      <c r="H8" s="18" t="s">
        <v>153</v>
      </c>
      <c r="I8" s="18" t="s">
        <v>163</v>
      </c>
    </row>
    <row r="9" spans="1:9" s="125" customFormat="1" ht="14.25" customHeight="1" x14ac:dyDescent="0.25">
      <c r="A9" s="292">
        <v>1</v>
      </c>
      <c r="B9" s="292"/>
      <c r="C9" s="292"/>
      <c r="D9" s="292"/>
      <c r="E9" s="126">
        <v>2</v>
      </c>
      <c r="F9" s="126">
        <v>3</v>
      </c>
      <c r="G9" s="126">
        <v>4</v>
      </c>
      <c r="H9" s="126">
        <v>5</v>
      </c>
      <c r="I9" s="126">
        <v>6</v>
      </c>
    </row>
    <row r="10" spans="1:9" s="131" customFormat="1" x14ac:dyDescent="0.25">
      <c r="A10" s="127">
        <v>6</v>
      </c>
      <c r="B10" s="128"/>
      <c r="C10" s="127"/>
      <c r="D10" s="129" t="s">
        <v>97</v>
      </c>
      <c r="E10" s="130">
        <f>SUM(E13,E15,E17,E19,E21,E23,E25,E27,E29)</f>
        <v>13146126.58</v>
      </c>
      <c r="F10" s="130">
        <f>SUM(F13,F15,F17,F19,F21,F23,F25,F27,F29)</f>
        <v>14288506</v>
      </c>
      <c r="G10" s="130">
        <f>SUM(G13,G15,G17,G19,G21,G23,G25,G27,G29)</f>
        <v>14362663</v>
      </c>
      <c r="H10" s="130">
        <f t="shared" ref="H10:I10" si="0">SUM(H13,H15,H17,H19,H21,H23,H25,H27,H29)</f>
        <v>14362663</v>
      </c>
      <c r="I10" s="130">
        <f t="shared" si="0"/>
        <v>14362663</v>
      </c>
    </row>
    <row r="11" spans="1:9" s="125" customFormat="1" ht="30" x14ac:dyDescent="0.25">
      <c r="A11" s="172"/>
      <c r="B11" s="187">
        <v>63</v>
      </c>
      <c r="C11" s="188"/>
      <c r="D11" s="174" t="s">
        <v>25</v>
      </c>
      <c r="E11" s="189">
        <v>330575.57</v>
      </c>
      <c r="F11" s="189">
        <v>660000</v>
      </c>
      <c r="G11" s="189">
        <v>395848</v>
      </c>
      <c r="H11" s="189">
        <v>395848</v>
      </c>
      <c r="I11" s="189">
        <v>395848</v>
      </c>
    </row>
    <row r="12" spans="1:9" s="125" customFormat="1" ht="30" x14ac:dyDescent="0.25">
      <c r="A12" s="172"/>
      <c r="B12" s="187">
        <v>63</v>
      </c>
      <c r="C12" s="188"/>
      <c r="D12" s="174" t="s">
        <v>25</v>
      </c>
      <c r="E12" s="189">
        <v>283290.65999999997</v>
      </c>
      <c r="F12" s="189">
        <v>0</v>
      </c>
      <c r="G12" s="189">
        <v>0</v>
      </c>
      <c r="H12" s="189">
        <v>0</v>
      </c>
      <c r="I12" s="189">
        <v>0</v>
      </c>
    </row>
    <row r="13" spans="1:9" s="131" customFormat="1" x14ac:dyDescent="0.25">
      <c r="A13" s="136"/>
      <c r="B13" s="137"/>
      <c r="C13" s="138">
        <v>52</v>
      </c>
      <c r="D13" s="139" t="s">
        <v>98</v>
      </c>
      <c r="E13" s="140">
        <f>SUM(E11:E12)</f>
        <v>613866.23</v>
      </c>
      <c r="F13" s="140">
        <f>SUM(F11:F12)</f>
        <v>660000</v>
      </c>
      <c r="G13" s="140">
        <f>SUM(G11:G12)</f>
        <v>395848</v>
      </c>
      <c r="H13" s="140">
        <f>SUM(H11:H12)</f>
        <v>395848</v>
      </c>
      <c r="I13" s="140">
        <f>SUM(I11:I12)</f>
        <v>395848</v>
      </c>
    </row>
    <row r="14" spans="1:9" s="125" customFormat="1" x14ac:dyDescent="0.25">
      <c r="A14" s="172"/>
      <c r="B14" s="187" t="s">
        <v>99</v>
      </c>
      <c r="C14" s="188"/>
      <c r="D14" s="174" t="s">
        <v>100</v>
      </c>
      <c r="E14" s="189">
        <v>277.14</v>
      </c>
      <c r="F14" s="189">
        <v>266</v>
      </c>
      <c r="G14" s="189">
        <v>266</v>
      </c>
      <c r="H14" s="189">
        <v>266</v>
      </c>
      <c r="I14" s="189">
        <v>266</v>
      </c>
    </row>
    <row r="15" spans="1:9" s="131" customFormat="1" x14ac:dyDescent="0.25">
      <c r="A15" s="136"/>
      <c r="B15" s="137"/>
      <c r="C15" s="138" t="s">
        <v>101</v>
      </c>
      <c r="D15" s="139" t="s">
        <v>102</v>
      </c>
      <c r="E15" s="140">
        <f>SUM(E14)</f>
        <v>277.14</v>
      </c>
      <c r="F15" s="140">
        <f>SUM(F14)</f>
        <v>266</v>
      </c>
      <c r="G15" s="140">
        <f>SUM(G14)</f>
        <v>266</v>
      </c>
      <c r="H15" s="140">
        <f>SUM(H14)</f>
        <v>266</v>
      </c>
      <c r="I15" s="140">
        <f>SUM(I14)</f>
        <v>266</v>
      </c>
    </row>
    <row r="16" spans="1:9" s="125" customFormat="1" ht="30" x14ac:dyDescent="0.25">
      <c r="A16" s="172"/>
      <c r="B16" s="173">
        <v>65</v>
      </c>
      <c r="C16" s="191"/>
      <c r="D16" s="192" t="s">
        <v>103</v>
      </c>
      <c r="E16" s="189">
        <v>1238.6300000000001</v>
      </c>
      <c r="F16" s="189">
        <v>6636</v>
      </c>
      <c r="G16" s="189">
        <v>6636</v>
      </c>
      <c r="H16" s="189">
        <v>6636</v>
      </c>
      <c r="I16" s="189">
        <v>6636</v>
      </c>
    </row>
    <row r="17" spans="1:9" s="131" customFormat="1" x14ac:dyDescent="0.25">
      <c r="A17" s="136"/>
      <c r="B17" s="137"/>
      <c r="C17" s="138">
        <v>71</v>
      </c>
      <c r="D17" s="139" t="s">
        <v>93</v>
      </c>
      <c r="E17" s="140">
        <f>SUM(E16)</f>
        <v>1238.6300000000001</v>
      </c>
      <c r="F17" s="140">
        <f>SUM(F16)</f>
        <v>6636</v>
      </c>
      <c r="G17" s="140">
        <f>SUM(G16)</f>
        <v>6636</v>
      </c>
      <c r="H17" s="140">
        <f>SUM(H16)</f>
        <v>6636</v>
      </c>
      <c r="I17" s="140">
        <f>SUM(I16)</f>
        <v>6636</v>
      </c>
    </row>
    <row r="18" spans="1:9" s="125" customFormat="1" ht="30" x14ac:dyDescent="0.25">
      <c r="A18" s="172"/>
      <c r="B18" s="187">
        <v>66</v>
      </c>
      <c r="C18" s="188"/>
      <c r="D18" s="174" t="s">
        <v>104</v>
      </c>
      <c r="E18" s="175">
        <v>149107.17000000001</v>
      </c>
      <c r="F18" s="175">
        <v>177700</v>
      </c>
      <c r="G18" s="175">
        <v>160000</v>
      </c>
      <c r="H18" s="175">
        <v>160000</v>
      </c>
      <c r="I18" s="175">
        <v>160000</v>
      </c>
    </row>
    <row r="19" spans="1:9" s="142" customFormat="1" x14ac:dyDescent="0.25">
      <c r="A19" s="136"/>
      <c r="B19" s="137"/>
      <c r="C19" s="138" t="s">
        <v>101</v>
      </c>
      <c r="D19" s="139" t="s">
        <v>102</v>
      </c>
      <c r="E19" s="140">
        <f>SUM(E18)</f>
        <v>149107.17000000001</v>
      </c>
      <c r="F19" s="140">
        <f>SUM(F18)</f>
        <v>177700</v>
      </c>
      <c r="G19" s="140">
        <f>SUM(G18)</f>
        <v>160000</v>
      </c>
      <c r="H19" s="140">
        <f>SUM(H18)</f>
        <v>160000</v>
      </c>
      <c r="I19" s="140">
        <f>SUM(I18)</f>
        <v>160000</v>
      </c>
    </row>
    <row r="20" spans="1:9" s="125" customFormat="1" ht="30" x14ac:dyDescent="0.25">
      <c r="A20" s="172"/>
      <c r="B20" s="187">
        <v>66</v>
      </c>
      <c r="C20" s="188"/>
      <c r="D20" s="174" t="s">
        <v>104</v>
      </c>
      <c r="E20" s="175">
        <v>4012.74</v>
      </c>
      <c r="F20" s="175">
        <v>5000</v>
      </c>
      <c r="G20" s="175">
        <v>5000</v>
      </c>
      <c r="H20" s="175">
        <v>5000</v>
      </c>
      <c r="I20" s="175">
        <v>5000</v>
      </c>
    </row>
    <row r="21" spans="1:9" s="131" customFormat="1" ht="30.75" customHeight="1" x14ac:dyDescent="0.25">
      <c r="A21" s="136"/>
      <c r="B21" s="137"/>
      <c r="C21" s="138" t="s">
        <v>105</v>
      </c>
      <c r="D21" s="139" t="s">
        <v>106</v>
      </c>
      <c r="E21" s="140">
        <f>SUM(E20)</f>
        <v>4012.74</v>
      </c>
      <c r="F21" s="140">
        <f>SUM(F20)</f>
        <v>5000</v>
      </c>
      <c r="G21" s="140">
        <f>SUM(G20)</f>
        <v>5000</v>
      </c>
      <c r="H21" s="140">
        <f>SUM(H20)</f>
        <v>5000</v>
      </c>
      <c r="I21" s="140">
        <f>SUM(I20)</f>
        <v>5000</v>
      </c>
    </row>
    <row r="22" spans="1:9" s="125" customFormat="1" ht="30" x14ac:dyDescent="0.25">
      <c r="A22" s="172"/>
      <c r="B22" s="187">
        <v>67</v>
      </c>
      <c r="C22" s="188"/>
      <c r="D22" s="174" t="s">
        <v>26</v>
      </c>
      <c r="E22" s="189">
        <v>1166929</v>
      </c>
      <c r="F22" s="189">
        <v>1202577</v>
      </c>
      <c r="G22" s="189">
        <v>748586</v>
      </c>
      <c r="H22" s="189">
        <v>748586</v>
      </c>
      <c r="I22" s="189">
        <v>748586</v>
      </c>
    </row>
    <row r="23" spans="1:9" s="125" customFormat="1" x14ac:dyDescent="0.25">
      <c r="A23" s="136"/>
      <c r="B23" s="136"/>
      <c r="C23" s="138">
        <v>50</v>
      </c>
      <c r="D23" s="139" t="s">
        <v>72</v>
      </c>
      <c r="E23" s="140">
        <f>SUM(E22)</f>
        <v>1166929</v>
      </c>
      <c r="F23" s="140">
        <f>SUM(F22)</f>
        <v>1202577</v>
      </c>
      <c r="G23" s="140">
        <f>SUM(G22)</f>
        <v>748586</v>
      </c>
      <c r="H23" s="140">
        <f>SUM(H22)</f>
        <v>748586</v>
      </c>
      <c r="I23" s="140">
        <f>SUM(I22)</f>
        <v>748586</v>
      </c>
    </row>
    <row r="24" spans="1:9" s="125" customFormat="1" ht="30" x14ac:dyDescent="0.25">
      <c r="A24" s="172"/>
      <c r="B24" s="187">
        <v>67</v>
      </c>
      <c r="C24" s="188"/>
      <c r="D24" s="174" t="s">
        <v>26</v>
      </c>
      <c r="E24" s="189">
        <v>11210695.67</v>
      </c>
      <c r="F24" s="189">
        <v>12235000</v>
      </c>
      <c r="G24" s="189">
        <v>13045000</v>
      </c>
      <c r="H24" s="189">
        <v>13045000</v>
      </c>
      <c r="I24" s="189">
        <v>13045000</v>
      </c>
    </row>
    <row r="25" spans="1:9" s="125" customFormat="1" x14ac:dyDescent="0.25">
      <c r="A25" s="136"/>
      <c r="B25" s="136"/>
      <c r="C25" s="138">
        <v>43</v>
      </c>
      <c r="D25" s="139" t="s">
        <v>107</v>
      </c>
      <c r="E25" s="140">
        <f>SUM(E24)</f>
        <v>11210695.67</v>
      </c>
      <c r="F25" s="140">
        <f>SUM(F24)</f>
        <v>12235000</v>
      </c>
      <c r="G25" s="140">
        <f>SUM(G24)</f>
        <v>13045000</v>
      </c>
      <c r="H25" s="140">
        <f>SUM(H24)</f>
        <v>13045000</v>
      </c>
      <c r="I25" s="140">
        <f>SUM(I24)</f>
        <v>13045000</v>
      </c>
    </row>
    <row r="26" spans="1:9" s="125" customFormat="1" ht="30" x14ac:dyDescent="0.25">
      <c r="A26" s="172"/>
      <c r="B26" s="187">
        <v>67</v>
      </c>
      <c r="C26" s="188"/>
      <c r="D26" s="174" t="s">
        <v>26</v>
      </c>
      <c r="E26" s="189">
        <v>0</v>
      </c>
      <c r="F26" s="189">
        <v>0</v>
      </c>
      <c r="G26" s="189">
        <v>0</v>
      </c>
      <c r="H26" s="189">
        <v>0</v>
      </c>
      <c r="I26" s="189">
        <v>0</v>
      </c>
    </row>
    <row r="27" spans="1:9" s="125" customFormat="1" x14ac:dyDescent="0.25">
      <c r="A27" s="136"/>
      <c r="B27" s="136"/>
      <c r="C27" s="138">
        <v>52</v>
      </c>
      <c r="D27" s="139" t="s">
        <v>107</v>
      </c>
      <c r="E27" s="140">
        <f>SUM(E26)</f>
        <v>0</v>
      </c>
      <c r="F27" s="140">
        <f>SUM(F26)</f>
        <v>0</v>
      </c>
      <c r="G27" s="140">
        <f>SUM(G26)</f>
        <v>0</v>
      </c>
      <c r="H27" s="140">
        <f>SUM(H26)</f>
        <v>0</v>
      </c>
      <c r="I27" s="140">
        <f>SUM(I26)</f>
        <v>0</v>
      </c>
    </row>
    <row r="28" spans="1:9" s="125" customFormat="1" x14ac:dyDescent="0.25">
      <c r="A28" s="172"/>
      <c r="B28" s="187" t="s">
        <v>108</v>
      </c>
      <c r="C28" s="188"/>
      <c r="D28" s="174" t="s">
        <v>109</v>
      </c>
      <c r="E28" s="189">
        <v>0</v>
      </c>
      <c r="F28" s="189">
        <v>1327</v>
      </c>
      <c r="G28" s="189">
        <v>1327</v>
      </c>
      <c r="H28" s="189">
        <v>1327</v>
      </c>
      <c r="I28" s="189">
        <v>1327</v>
      </c>
    </row>
    <row r="29" spans="1:9" s="125" customFormat="1" x14ac:dyDescent="0.25">
      <c r="A29" s="136"/>
      <c r="B29" s="136"/>
      <c r="C29" s="138" t="s">
        <v>101</v>
      </c>
      <c r="D29" s="139" t="s">
        <v>102</v>
      </c>
      <c r="E29" s="140">
        <f>SUM(E28)</f>
        <v>0</v>
      </c>
      <c r="F29" s="140">
        <f>SUM(F28)</f>
        <v>1327</v>
      </c>
      <c r="G29" s="140">
        <f>SUM(G28)</f>
        <v>1327</v>
      </c>
      <c r="H29" s="140">
        <f>SUM(H28)</f>
        <v>1327</v>
      </c>
      <c r="I29" s="140">
        <f>SUM(I28)</f>
        <v>1327</v>
      </c>
    </row>
    <row r="30" spans="1:9" s="131" customFormat="1" x14ac:dyDescent="0.25">
      <c r="A30" s="127">
        <v>7</v>
      </c>
      <c r="B30" s="128"/>
      <c r="C30" s="127"/>
      <c r="D30" s="129" t="s">
        <v>7</v>
      </c>
      <c r="E30" s="130">
        <f>SUM(E31)</f>
        <v>0</v>
      </c>
      <c r="F30" s="130">
        <f>SUM(F31)</f>
        <v>664</v>
      </c>
      <c r="G30" s="130">
        <f>SUM(G31)</f>
        <v>664</v>
      </c>
      <c r="H30" s="130">
        <f>SUM(H31)</f>
        <v>664</v>
      </c>
      <c r="I30" s="130">
        <f>SUM(I31)</f>
        <v>664</v>
      </c>
    </row>
    <row r="31" spans="1:9" s="125" customFormat="1" ht="30" x14ac:dyDescent="0.25">
      <c r="A31" s="172"/>
      <c r="B31" s="173">
        <v>72</v>
      </c>
      <c r="C31" s="191"/>
      <c r="D31" s="192" t="s">
        <v>24</v>
      </c>
      <c r="E31" s="189">
        <v>0</v>
      </c>
      <c r="F31" s="189">
        <v>664</v>
      </c>
      <c r="G31" s="189">
        <v>664</v>
      </c>
      <c r="H31" s="189">
        <v>664</v>
      </c>
      <c r="I31" s="189">
        <v>664</v>
      </c>
    </row>
    <row r="32" spans="1:9" s="131" customFormat="1" x14ac:dyDescent="0.25">
      <c r="A32" s="136"/>
      <c r="B32" s="137"/>
      <c r="C32" s="138">
        <v>71</v>
      </c>
      <c r="D32" s="139" t="s">
        <v>93</v>
      </c>
      <c r="E32" s="140">
        <f>SUM(E31)</f>
        <v>0</v>
      </c>
      <c r="F32" s="140">
        <f>SUM(F31)</f>
        <v>664</v>
      </c>
      <c r="G32" s="140">
        <f>SUM(G31)</f>
        <v>664</v>
      </c>
      <c r="H32" s="140">
        <f>SUM(H31)</f>
        <v>664</v>
      </c>
      <c r="I32" s="140">
        <f>SUM(I31)</f>
        <v>664</v>
      </c>
    </row>
    <row r="33" spans="1:9" x14ac:dyDescent="0.25">
      <c r="A33" s="193"/>
      <c r="B33" s="194">
        <v>92</v>
      </c>
      <c r="C33" s="195"/>
      <c r="D33" s="144" t="s">
        <v>110</v>
      </c>
      <c r="E33" s="196"/>
      <c r="F33" s="196">
        <f>SUM(F46)</f>
        <v>145024.98000000001</v>
      </c>
      <c r="G33" s="196">
        <v>0</v>
      </c>
      <c r="H33" s="196">
        <v>0</v>
      </c>
      <c r="I33" s="196">
        <v>0</v>
      </c>
    </row>
    <row r="34" spans="1:9" s="131" customFormat="1" x14ac:dyDescent="0.25">
      <c r="A34" s="146">
        <v>9</v>
      </c>
      <c r="B34" s="147"/>
      <c r="C34" s="148">
        <v>31</v>
      </c>
      <c r="D34" s="149" t="s">
        <v>111</v>
      </c>
      <c r="E34" s="150">
        <f>SUM(E33)</f>
        <v>0</v>
      </c>
      <c r="F34" s="150">
        <f>SUM(F33)</f>
        <v>145024.98000000001</v>
      </c>
      <c r="G34" s="150">
        <f>SUM(G33)</f>
        <v>0</v>
      </c>
      <c r="H34" s="150">
        <f>SUM(H33)</f>
        <v>0</v>
      </c>
      <c r="I34" s="150">
        <f>SUM(I33)</f>
        <v>0</v>
      </c>
    </row>
    <row r="35" spans="1:9" x14ac:dyDescent="0.25">
      <c r="A35" s="193"/>
      <c r="B35" s="194">
        <v>92</v>
      </c>
      <c r="C35" s="195"/>
      <c r="D35" s="144" t="s">
        <v>112</v>
      </c>
      <c r="E35" s="196"/>
      <c r="F35" s="196">
        <f>SUM(F47)</f>
        <v>139229.71</v>
      </c>
      <c r="G35" s="196">
        <f>SUM(G48)</f>
        <v>0</v>
      </c>
      <c r="H35" s="196">
        <f>SUM(H48)</f>
        <v>0</v>
      </c>
      <c r="I35" s="196">
        <f>SUM(I48)</f>
        <v>0</v>
      </c>
    </row>
    <row r="36" spans="1:9" s="131" customFormat="1" x14ac:dyDescent="0.25">
      <c r="A36" s="146">
        <v>9</v>
      </c>
      <c r="B36" s="147"/>
      <c r="C36" s="148">
        <v>41</v>
      </c>
      <c r="D36" s="149" t="s">
        <v>113</v>
      </c>
      <c r="E36" s="150">
        <f>SUM(E35)</f>
        <v>0</v>
      </c>
      <c r="F36" s="150">
        <f>SUM(F35)</f>
        <v>139229.71</v>
      </c>
      <c r="G36" s="150">
        <f>SUM(G35)</f>
        <v>0</v>
      </c>
      <c r="H36" s="150">
        <f>SUM(H35)</f>
        <v>0</v>
      </c>
      <c r="I36" s="150">
        <f>SUM(I35)</f>
        <v>0</v>
      </c>
    </row>
    <row r="37" spans="1:9" x14ac:dyDescent="0.25">
      <c r="A37" s="193"/>
      <c r="B37" s="194">
        <v>92</v>
      </c>
      <c r="C37" s="195"/>
      <c r="D37" s="144" t="s">
        <v>112</v>
      </c>
      <c r="E37" s="196"/>
      <c r="F37" s="196">
        <f>SUM(F48)</f>
        <v>4012.74</v>
      </c>
      <c r="G37" s="196">
        <f>SUM(G50)</f>
        <v>0</v>
      </c>
      <c r="H37" s="196">
        <f>SUM(H50)</f>
        <v>0</v>
      </c>
      <c r="I37" s="196">
        <f>SUM(I50)</f>
        <v>0</v>
      </c>
    </row>
    <row r="38" spans="1:9" s="131" customFormat="1" x14ac:dyDescent="0.25">
      <c r="A38" s="146">
        <v>9</v>
      </c>
      <c r="B38" s="147"/>
      <c r="C38" s="148">
        <v>61</v>
      </c>
      <c r="D38" s="149" t="s">
        <v>113</v>
      </c>
      <c r="E38" s="150">
        <f>SUM(E37)</f>
        <v>0</v>
      </c>
      <c r="F38" s="150">
        <f>SUM(F37)</f>
        <v>4012.74</v>
      </c>
      <c r="G38" s="150">
        <f>SUM(G37)</f>
        <v>0</v>
      </c>
      <c r="H38" s="150">
        <f>SUM(H37)</f>
        <v>0</v>
      </c>
      <c r="I38" s="150">
        <f>SUM(I37)</f>
        <v>0</v>
      </c>
    </row>
    <row r="39" spans="1:9" s="125" customFormat="1" x14ac:dyDescent="0.25">
      <c r="A39" s="272" t="s">
        <v>148</v>
      </c>
      <c r="B39" s="272"/>
      <c r="C39" s="272"/>
      <c r="D39" s="272"/>
      <c r="E39" s="151">
        <f>SUM(E10,E30,E34,E36)</f>
        <v>13146126.58</v>
      </c>
      <c r="F39" s="151">
        <f>SUM(F10,F30,F34,F36,F38)</f>
        <v>14577437.430000002</v>
      </c>
      <c r="G39" s="151">
        <f>SUM(G10,G30,G34,G36)</f>
        <v>14363327</v>
      </c>
      <c r="H39" s="151">
        <f>SUM(H10,H30,H34,H36)</f>
        <v>14363327</v>
      </c>
      <c r="I39" s="151">
        <f>SUM(I10,I30,I34,I36)</f>
        <v>14363327</v>
      </c>
    </row>
    <row r="40" spans="1:9" s="125" customFormat="1" x14ac:dyDescent="0.25">
      <c r="A40" s="152"/>
      <c r="B40" s="152"/>
      <c r="C40" s="152"/>
      <c r="D40" s="152"/>
      <c r="E40" s="153"/>
      <c r="F40" s="153"/>
      <c r="G40" s="153"/>
      <c r="H40" s="153"/>
      <c r="I40" s="153"/>
    </row>
    <row r="41" spans="1:9" s="125" customFormat="1" x14ac:dyDescent="0.25">
      <c r="A41" s="284" t="s">
        <v>114</v>
      </c>
      <c r="B41" s="284"/>
      <c r="C41" s="284"/>
      <c r="D41" s="284"/>
      <c r="E41" s="284"/>
      <c r="F41" s="284"/>
      <c r="G41" s="284"/>
      <c r="H41" s="271"/>
      <c r="I41" s="271"/>
    </row>
    <row r="42" spans="1:9" s="125" customFormat="1" ht="41.25" customHeight="1" x14ac:dyDescent="0.25">
      <c r="A42" s="207" t="s">
        <v>5</v>
      </c>
      <c r="B42" s="208" t="s">
        <v>6</v>
      </c>
      <c r="C42" s="124" t="s">
        <v>96</v>
      </c>
      <c r="D42" s="124" t="s">
        <v>3</v>
      </c>
      <c r="E42" s="17" t="s">
        <v>162</v>
      </c>
      <c r="F42" s="18" t="s">
        <v>159</v>
      </c>
      <c r="G42" s="18" t="s">
        <v>160</v>
      </c>
      <c r="H42" s="18" t="s">
        <v>153</v>
      </c>
      <c r="I42" s="18" t="s">
        <v>163</v>
      </c>
    </row>
    <row r="43" spans="1:9" s="125" customFormat="1" ht="15.75" customHeight="1" x14ac:dyDescent="0.25">
      <c r="A43" s="292">
        <v>1</v>
      </c>
      <c r="B43" s="292"/>
      <c r="C43" s="292"/>
      <c r="D43" s="292"/>
      <c r="E43" s="126">
        <v>2</v>
      </c>
      <c r="F43" s="126">
        <v>3</v>
      </c>
      <c r="G43" s="126">
        <v>4</v>
      </c>
      <c r="H43" s="126">
        <v>5</v>
      </c>
      <c r="I43" s="126">
        <v>6</v>
      </c>
    </row>
    <row r="44" spans="1:9" s="125" customFormat="1" x14ac:dyDescent="0.25">
      <c r="A44" s="155">
        <v>9</v>
      </c>
      <c r="B44" s="155"/>
      <c r="C44" s="155"/>
      <c r="D44" s="129" t="s">
        <v>115</v>
      </c>
      <c r="E44" s="130">
        <f t="shared" ref="E44:I44" si="1">SUM(E45)</f>
        <v>231784.11999999997</v>
      </c>
      <c r="F44" s="130">
        <f t="shared" si="1"/>
        <v>288267.43</v>
      </c>
      <c r="G44" s="130">
        <f t="shared" si="1"/>
        <v>0</v>
      </c>
      <c r="H44" s="130">
        <f t="shared" si="1"/>
        <v>0</v>
      </c>
      <c r="I44" s="130">
        <f t="shared" si="1"/>
        <v>0</v>
      </c>
    </row>
    <row r="45" spans="1:9" s="125" customFormat="1" x14ac:dyDescent="0.25">
      <c r="A45" s="155"/>
      <c r="B45" s="134">
        <v>92</v>
      </c>
      <c r="C45" s="155"/>
      <c r="D45" s="129" t="s">
        <v>116</v>
      </c>
      <c r="E45" s="130">
        <f>SUM(E46:E49)</f>
        <v>231784.11999999997</v>
      </c>
      <c r="F45" s="130">
        <f t="shared" ref="F45:I45" si="2">SUM(F46:F49)</f>
        <v>288267.43</v>
      </c>
      <c r="G45" s="130">
        <f t="shared" si="2"/>
        <v>0</v>
      </c>
      <c r="H45" s="130">
        <f t="shared" si="2"/>
        <v>0</v>
      </c>
      <c r="I45" s="130">
        <f t="shared" si="2"/>
        <v>0</v>
      </c>
    </row>
    <row r="46" spans="1:9" s="125" customFormat="1" x14ac:dyDescent="0.25">
      <c r="A46" s="156"/>
      <c r="B46" s="157"/>
      <c r="C46" s="156" t="s">
        <v>118</v>
      </c>
      <c r="D46" s="144" t="s">
        <v>110</v>
      </c>
      <c r="E46" s="158">
        <v>49662.52</v>
      </c>
      <c r="F46" s="158">
        <v>145024.98000000001</v>
      </c>
      <c r="G46" s="158">
        <v>0</v>
      </c>
      <c r="H46" s="158">
        <v>0</v>
      </c>
      <c r="I46" s="158">
        <v>0</v>
      </c>
    </row>
    <row r="47" spans="1:9" s="125" customFormat="1" x14ac:dyDescent="0.25">
      <c r="A47" s="156"/>
      <c r="B47" s="157"/>
      <c r="C47" s="156" t="s">
        <v>119</v>
      </c>
      <c r="D47" s="144" t="s">
        <v>120</v>
      </c>
      <c r="E47" s="158">
        <v>178108.86</v>
      </c>
      <c r="F47" s="158">
        <v>139229.71</v>
      </c>
      <c r="G47" s="158">
        <v>0</v>
      </c>
      <c r="H47" s="158">
        <v>0</v>
      </c>
      <c r="I47" s="158">
        <v>0</v>
      </c>
    </row>
    <row r="48" spans="1:9" s="125" customFormat="1" x14ac:dyDescent="0.25">
      <c r="A48" s="156"/>
      <c r="B48" s="157"/>
      <c r="C48" s="156">
        <v>96</v>
      </c>
      <c r="D48" s="144" t="s">
        <v>121</v>
      </c>
      <c r="E48" s="158">
        <v>4012.74</v>
      </c>
      <c r="F48" s="158">
        <v>4012.74</v>
      </c>
      <c r="G48" s="158">
        <v>0</v>
      </c>
      <c r="H48" s="158">
        <v>0</v>
      </c>
      <c r="I48" s="158">
        <v>0</v>
      </c>
    </row>
    <row r="49" spans="1:9" s="125" customFormat="1" x14ac:dyDescent="0.25">
      <c r="A49" s="156"/>
      <c r="B49" s="157"/>
      <c r="C49" s="156">
        <v>97</v>
      </c>
      <c r="D49" s="144" t="s">
        <v>122</v>
      </c>
      <c r="E49" s="158">
        <v>0</v>
      </c>
      <c r="F49" s="158">
        <v>0</v>
      </c>
      <c r="G49" s="158">
        <v>0</v>
      </c>
      <c r="H49" s="158">
        <v>0</v>
      </c>
      <c r="I49" s="158">
        <v>0</v>
      </c>
    </row>
    <row r="50" spans="1:9" s="125" customFormat="1" x14ac:dyDescent="0.25">
      <c r="A50" s="152"/>
      <c r="B50" s="152"/>
      <c r="C50" s="152"/>
      <c r="D50" s="152"/>
      <c r="E50" s="153"/>
      <c r="F50" s="153"/>
      <c r="G50" s="153"/>
      <c r="H50" s="153"/>
      <c r="I50" s="153"/>
    </row>
    <row r="51" spans="1:9" s="131" customFormat="1" ht="15.75" customHeight="1" x14ac:dyDescent="0.25">
      <c r="A51" s="273" t="s">
        <v>124</v>
      </c>
      <c r="B51" s="273"/>
      <c r="C51" s="273"/>
      <c r="D51" s="273"/>
      <c r="E51" s="273"/>
      <c r="F51" s="273"/>
      <c r="G51" s="273"/>
      <c r="H51" s="274"/>
      <c r="I51" s="274"/>
    </row>
    <row r="52" spans="1:9" s="125" customFormat="1" x14ac:dyDescent="0.25">
      <c r="A52" s="154"/>
      <c r="B52" s="154"/>
      <c r="C52" s="154"/>
      <c r="D52" s="154"/>
      <c r="E52" s="153"/>
      <c r="F52" s="153"/>
      <c r="G52" s="153"/>
      <c r="H52" s="153"/>
      <c r="I52" s="153"/>
    </row>
    <row r="53" spans="1:9" s="125" customFormat="1" ht="29.25" customHeight="1" x14ac:dyDescent="0.25">
      <c r="A53" s="186"/>
      <c r="B53" s="206"/>
      <c r="C53" s="295" t="s">
        <v>40</v>
      </c>
      <c r="D53" s="296"/>
      <c r="E53" s="17" t="s">
        <v>162</v>
      </c>
      <c r="F53" s="18" t="s">
        <v>159</v>
      </c>
      <c r="G53" s="18" t="s">
        <v>160</v>
      </c>
      <c r="H53" s="18" t="s">
        <v>153</v>
      </c>
      <c r="I53" s="18" t="s">
        <v>163</v>
      </c>
    </row>
    <row r="54" spans="1:9" s="125" customFormat="1" x14ac:dyDescent="0.25">
      <c r="A54" s="134">
        <v>3</v>
      </c>
      <c r="B54" s="134"/>
      <c r="C54" s="132"/>
      <c r="D54" s="168" t="s">
        <v>8</v>
      </c>
      <c r="E54" s="130">
        <f>SUM(E55,E58,E61,E66,E70,E73,E75,E77)</f>
        <v>11419509.98</v>
      </c>
      <c r="F54" s="130">
        <f>SUM(F55,F58,F61,F66,F70,F73,F75,F77)</f>
        <v>12945847.690000001</v>
      </c>
      <c r="G54" s="130">
        <f>SUM(G55,G58,G61,G66,G70,G73,G75,G77)</f>
        <v>13452466</v>
      </c>
      <c r="H54" s="130">
        <f>SUM(H55,H58,H61,H66,H70,H73,H75,H77)</f>
        <v>13452466</v>
      </c>
      <c r="I54" s="130">
        <f>SUM(I55,I58,I61,I66,I70,I73,I75,I77)</f>
        <v>13452466</v>
      </c>
    </row>
    <row r="55" spans="1:9" s="125" customFormat="1" x14ac:dyDescent="0.25">
      <c r="A55" s="211"/>
      <c r="B55" s="212"/>
      <c r="C55" s="213" t="s">
        <v>166</v>
      </c>
      <c r="D55" s="214" t="s">
        <v>125</v>
      </c>
      <c r="E55" s="215">
        <f>SUM(E56,E57)</f>
        <v>0</v>
      </c>
      <c r="F55" s="215">
        <f>SUM(F56,F57)</f>
        <v>0</v>
      </c>
      <c r="G55" s="215">
        <f>SUM(G56,G57)</f>
        <v>0</v>
      </c>
      <c r="H55" s="215">
        <f>SUM(H56,H57)</f>
        <v>0</v>
      </c>
      <c r="I55" s="215">
        <f>SUM(I56,I57)</f>
        <v>0</v>
      </c>
    </row>
    <row r="56" spans="1:9" s="125" customFormat="1" x14ac:dyDescent="0.25">
      <c r="A56" s="165"/>
      <c r="B56" s="164">
        <v>31</v>
      </c>
      <c r="C56" s="209"/>
      <c r="D56" s="166" t="s">
        <v>9</v>
      </c>
      <c r="E56" s="167">
        <f>SUM('POSEBNI DIO'!C16,'POSEBNI DIO'!C28)</f>
        <v>0</v>
      </c>
      <c r="F56" s="167">
        <f>SUM('POSEBNI DIO'!D16,'POSEBNI DIO'!D28)</f>
        <v>0</v>
      </c>
      <c r="G56" s="167">
        <f>SUM('POSEBNI DIO'!E16,'POSEBNI DIO'!E28)</f>
        <v>0</v>
      </c>
      <c r="H56" s="167">
        <f>SUM('POSEBNI DIO'!F16,'POSEBNI DIO'!F28)</f>
        <v>0</v>
      </c>
      <c r="I56" s="167">
        <f>SUM('POSEBNI DIO'!G16,'POSEBNI DIO'!G28)</f>
        <v>0</v>
      </c>
    </row>
    <row r="57" spans="1:9" s="125" customFormat="1" x14ac:dyDescent="0.25">
      <c r="A57" s="165"/>
      <c r="B57" s="164">
        <v>32</v>
      </c>
      <c r="C57" s="209"/>
      <c r="D57" s="166" t="s">
        <v>19</v>
      </c>
      <c r="E57" s="167">
        <f>SUM('POSEBNI DIO'!C17)</f>
        <v>0</v>
      </c>
      <c r="F57" s="167">
        <f>SUM('POSEBNI DIO'!D17)</f>
        <v>0</v>
      </c>
      <c r="G57" s="167">
        <f>SUM('POSEBNI DIO'!E17)</f>
        <v>0</v>
      </c>
      <c r="H57" s="167">
        <f>SUM('POSEBNI DIO'!F17)</f>
        <v>0</v>
      </c>
      <c r="I57" s="167">
        <f>SUM('POSEBNI DIO'!G17)</f>
        <v>0</v>
      </c>
    </row>
    <row r="58" spans="1:9" s="125" customFormat="1" x14ac:dyDescent="0.25">
      <c r="A58" s="216"/>
      <c r="B58" s="217"/>
      <c r="C58" s="218" t="s">
        <v>166</v>
      </c>
      <c r="D58" s="219" t="s">
        <v>126</v>
      </c>
      <c r="E58" s="220">
        <f>SUM(E59,E60)</f>
        <v>23890</v>
      </c>
      <c r="F58" s="220">
        <f>SUM(F59,F60)</f>
        <v>0</v>
      </c>
      <c r="G58" s="220">
        <f>SUM(G59,G60)</f>
        <v>0</v>
      </c>
      <c r="H58" s="220">
        <f>SUM(H59,H60)</f>
        <v>0</v>
      </c>
      <c r="I58" s="220">
        <f>SUM(I59,I60)</f>
        <v>0</v>
      </c>
    </row>
    <row r="59" spans="1:9" s="125" customFormat="1" x14ac:dyDescent="0.25">
      <c r="A59" s="165"/>
      <c r="B59" s="164">
        <v>31</v>
      </c>
      <c r="C59" s="209"/>
      <c r="D59" s="166" t="s">
        <v>9</v>
      </c>
      <c r="E59" s="167">
        <f>SUM('POSEBNI DIO'!C32)</f>
        <v>0</v>
      </c>
      <c r="F59" s="167">
        <f>SUM('POSEBNI DIO'!D32)</f>
        <v>0</v>
      </c>
      <c r="G59" s="167">
        <f>SUM('POSEBNI DIO'!E32)</f>
        <v>0</v>
      </c>
      <c r="H59" s="167">
        <f>SUM('POSEBNI DIO'!F32)</f>
        <v>0</v>
      </c>
      <c r="I59" s="167">
        <f>SUM('POSEBNI DIO'!G32)</f>
        <v>0</v>
      </c>
    </row>
    <row r="60" spans="1:9" s="125" customFormat="1" x14ac:dyDescent="0.25">
      <c r="A60" s="165"/>
      <c r="B60" s="164">
        <v>32</v>
      </c>
      <c r="C60" s="209"/>
      <c r="D60" s="166" t="s">
        <v>19</v>
      </c>
      <c r="E60" s="167">
        <f>SUM('POSEBNI DIO'!C39)</f>
        <v>23890</v>
      </c>
      <c r="F60" s="167">
        <f>SUM('POSEBNI DIO'!D39)</f>
        <v>0</v>
      </c>
      <c r="G60" s="167">
        <f>SUM('POSEBNI DIO'!E39)</f>
        <v>0</v>
      </c>
      <c r="H60" s="167">
        <f>SUM('POSEBNI DIO'!F39)</f>
        <v>0</v>
      </c>
      <c r="I60" s="167">
        <f>SUM('POSEBNI DIO'!G39)</f>
        <v>0</v>
      </c>
    </row>
    <row r="61" spans="1:9" s="131" customFormat="1" x14ac:dyDescent="0.25">
      <c r="A61" s="216"/>
      <c r="B61" s="217"/>
      <c r="C61" s="218" t="s">
        <v>101</v>
      </c>
      <c r="D61" s="219" t="s">
        <v>127</v>
      </c>
      <c r="E61" s="220">
        <f>SUM(E62,E63,E64,E65)</f>
        <v>2928.31</v>
      </c>
      <c r="F61" s="220">
        <f>SUM(F62,F63,F64,F65)</f>
        <v>4317.9799999999996</v>
      </c>
      <c r="G61" s="220">
        <f>SUM(G62,G63,G64,G65)</f>
        <v>4318</v>
      </c>
      <c r="H61" s="220">
        <f>SUM(H62,H63,H64,H65)</f>
        <v>4318</v>
      </c>
      <c r="I61" s="220">
        <f>SUM(I62,I63,I64,I65)</f>
        <v>4318</v>
      </c>
    </row>
    <row r="62" spans="1:9" s="131" customFormat="1" x14ac:dyDescent="0.25">
      <c r="A62" s="165"/>
      <c r="B62" s="164">
        <v>31</v>
      </c>
      <c r="C62" s="209"/>
      <c r="D62" s="166" t="s">
        <v>9</v>
      </c>
      <c r="E62" s="167">
        <f>SUM('POSEBNI DIO'!C50)</f>
        <v>0</v>
      </c>
      <c r="F62" s="167">
        <f>SUM('POSEBNI DIO'!D50)</f>
        <v>0</v>
      </c>
      <c r="G62" s="167">
        <f>SUM('POSEBNI DIO'!E50)</f>
        <v>0</v>
      </c>
      <c r="H62" s="167">
        <f>SUM('POSEBNI DIO'!F50)</f>
        <v>0</v>
      </c>
      <c r="I62" s="167">
        <f>SUM('POSEBNI DIO'!G50)</f>
        <v>0</v>
      </c>
    </row>
    <row r="63" spans="1:9" s="125" customFormat="1" ht="15.75" customHeight="1" x14ac:dyDescent="0.25">
      <c r="A63" s="165"/>
      <c r="B63" s="164">
        <v>32</v>
      </c>
      <c r="C63" s="209"/>
      <c r="D63" s="166" t="s">
        <v>19</v>
      </c>
      <c r="E63" s="167">
        <f>SUM('POSEBNI DIO'!C51)</f>
        <v>0</v>
      </c>
      <c r="F63" s="167">
        <f>SUM('POSEBNI DIO'!D51)</f>
        <v>0</v>
      </c>
      <c r="G63" s="167">
        <f>SUM('POSEBNI DIO'!E51)</f>
        <v>0</v>
      </c>
      <c r="H63" s="167">
        <f>SUM('POSEBNI DIO'!F51)</f>
        <v>0</v>
      </c>
      <c r="I63" s="167">
        <f>SUM('POSEBNI DIO'!G51)</f>
        <v>0</v>
      </c>
    </row>
    <row r="64" spans="1:9" s="125" customFormat="1" ht="15.75" customHeight="1" x14ac:dyDescent="0.25">
      <c r="A64" s="165"/>
      <c r="B64" s="164">
        <v>34</v>
      </c>
      <c r="C64" s="209"/>
      <c r="D64" s="166" t="s">
        <v>88</v>
      </c>
      <c r="E64" s="167">
        <f>SUM('POSEBNI DIO'!C52)</f>
        <v>2928.31</v>
      </c>
      <c r="F64" s="167">
        <f>SUM('POSEBNI DIO'!D52)</f>
        <v>2867.98</v>
      </c>
      <c r="G64" s="167">
        <f>SUM('POSEBNI DIO'!E52)</f>
        <v>2868</v>
      </c>
      <c r="H64" s="167">
        <f>SUM('POSEBNI DIO'!F52)</f>
        <v>2868</v>
      </c>
      <c r="I64" s="167">
        <f>SUM('POSEBNI DIO'!G52)</f>
        <v>2868</v>
      </c>
    </row>
    <row r="65" spans="1:9" s="125" customFormat="1" ht="14.25" customHeight="1" x14ac:dyDescent="0.25">
      <c r="A65" s="165"/>
      <c r="B65" s="164" t="s">
        <v>123</v>
      </c>
      <c r="C65" s="209"/>
      <c r="D65" s="166" t="s">
        <v>89</v>
      </c>
      <c r="E65" s="167">
        <f>SUM('POSEBNI DIO'!C53)</f>
        <v>0</v>
      </c>
      <c r="F65" s="167">
        <f>SUM('POSEBNI DIO'!D53)</f>
        <v>1450</v>
      </c>
      <c r="G65" s="167">
        <f>SUM('POSEBNI DIO'!E53)</f>
        <v>1450</v>
      </c>
      <c r="H65" s="167">
        <f>SUM('POSEBNI DIO'!F53)</f>
        <v>1450</v>
      </c>
      <c r="I65" s="167">
        <f>SUM('POSEBNI DIO'!G53)</f>
        <v>1450</v>
      </c>
    </row>
    <row r="66" spans="1:9" s="131" customFormat="1" x14ac:dyDescent="0.25">
      <c r="A66" s="216"/>
      <c r="B66" s="217"/>
      <c r="C66" s="218" t="s">
        <v>167</v>
      </c>
      <c r="D66" s="219" t="s">
        <v>129</v>
      </c>
      <c r="E66" s="220">
        <f>SUM(E67,E68,E69)</f>
        <v>11032586.809999999</v>
      </c>
      <c r="F66" s="220">
        <f>SUM(F67,F68,F69)</f>
        <v>12374229.710000001</v>
      </c>
      <c r="G66" s="220">
        <f>SUM(G67,G68,G69)</f>
        <v>13045000</v>
      </c>
      <c r="H66" s="220">
        <f>SUM(H67,H68,H69)</f>
        <v>13045000</v>
      </c>
      <c r="I66" s="220">
        <f>SUM(I67,I68,I69)</f>
        <v>13045000</v>
      </c>
    </row>
    <row r="67" spans="1:9" s="131" customFormat="1" x14ac:dyDescent="0.25">
      <c r="A67" s="165"/>
      <c r="B67" s="164">
        <v>31</v>
      </c>
      <c r="C67" s="209"/>
      <c r="D67" s="166" t="s">
        <v>9</v>
      </c>
      <c r="E67" s="167">
        <f>SUM('POSEBNI DIO'!C59)</f>
        <v>9250469.1199999992</v>
      </c>
      <c r="F67" s="167">
        <f>SUM('POSEBNI DIO'!D59)</f>
        <v>10443815.710000001</v>
      </c>
      <c r="G67" s="167">
        <f>SUM('POSEBNI DIO'!E59)</f>
        <v>10834086</v>
      </c>
      <c r="H67" s="167">
        <f>SUM('POSEBNI DIO'!F59)</f>
        <v>10834086</v>
      </c>
      <c r="I67" s="167">
        <f>SUM('POSEBNI DIO'!G59)</f>
        <v>10834086</v>
      </c>
    </row>
    <row r="68" spans="1:9" s="125" customFormat="1" ht="15.75" customHeight="1" x14ac:dyDescent="0.25">
      <c r="A68" s="165"/>
      <c r="B68" s="164">
        <v>32</v>
      </c>
      <c r="C68" s="209"/>
      <c r="D68" s="166" t="s">
        <v>19</v>
      </c>
      <c r="E68" s="167">
        <f>SUM('POSEBNI DIO'!C60)</f>
        <v>1779391.43</v>
      </c>
      <c r="F68" s="167">
        <f>SUM('POSEBNI DIO'!D60)</f>
        <v>1926432</v>
      </c>
      <c r="G68" s="167">
        <f>SUM('POSEBNI DIO'!E60)</f>
        <v>2206932</v>
      </c>
      <c r="H68" s="167">
        <f>SUM('POSEBNI DIO'!F60)</f>
        <v>2206932</v>
      </c>
      <c r="I68" s="167">
        <f>SUM('POSEBNI DIO'!G60)</f>
        <v>2206932</v>
      </c>
    </row>
    <row r="69" spans="1:9" s="125" customFormat="1" ht="15.75" customHeight="1" x14ac:dyDescent="0.25">
      <c r="A69" s="165"/>
      <c r="B69" s="164">
        <v>34</v>
      </c>
      <c r="C69" s="209"/>
      <c r="D69" s="166" t="s">
        <v>88</v>
      </c>
      <c r="E69" s="167">
        <f>SUM('POSEBNI DIO'!C61)</f>
        <v>2726.26</v>
      </c>
      <c r="F69" s="167">
        <f>SUM('POSEBNI DIO'!D61)</f>
        <v>3982</v>
      </c>
      <c r="G69" s="167">
        <f>SUM('POSEBNI DIO'!E61)</f>
        <v>3982</v>
      </c>
      <c r="H69" s="167">
        <f>SUM('POSEBNI DIO'!F61)</f>
        <v>3982</v>
      </c>
      <c r="I69" s="167">
        <f>SUM('POSEBNI DIO'!G61)</f>
        <v>3982</v>
      </c>
    </row>
    <row r="70" spans="1:9" s="131" customFormat="1" ht="13.9" customHeight="1" x14ac:dyDescent="0.25">
      <c r="A70" s="216"/>
      <c r="B70" s="217"/>
      <c r="C70" s="218">
        <v>52</v>
      </c>
      <c r="D70" s="219" t="s">
        <v>91</v>
      </c>
      <c r="E70" s="220">
        <f>SUM(E71:E72)</f>
        <v>358866.23</v>
      </c>
      <c r="F70" s="220">
        <f>SUM(F71:F72)</f>
        <v>560000</v>
      </c>
      <c r="G70" s="220">
        <f>SUM(G71:G72)</f>
        <v>395848</v>
      </c>
      <c r="H70" s="220">
        <f>SUM(H71:H72)</f>
        <v>395848</v>
      </c>
      <c r="I70" s="220">
        <f>SUM(I71:I72)</f>
        <v>395848</v>
      </c>
    </row>
    <row r="71" spans="1:9" s="131" customFormat="1" ht="13.9" customHeight="1" x14ac:dyDescent="0.25">
      <c r="A71" s="165"/>
      <c r="B71" s="164" t="s">
        <v>101</v>
      </c>
      <c r="C71" s="209"/>
      <c r="D71" s="166" t="s">
        <v>9</v>
      </c>
      <c r="E71" s="167">
        <f>SUM('POSEBNI DIO'!C64,'POSEBNI DIO'!C68)</f>
        <v>330575.57</v>
      </c>
      <c r="F71" s="167">
        <f>SUM('POSEBNI DIO'!D64,'POSEBNI DIO'!D68)</f>
        <v>560000</v>
      </c>
      <c r="G71" s="167">
        <f>SUM('POSEBNI DIO'!E64,'POSEBNI DIO'!E68)</f>
        <v>383348</v>
      </c>
      <c r="H71" s="167">
        <f>SUM('POSEBNI DIO'!F64,'POSEBNI DIO'!F68)</f>
        <v>383348</v>
      </c>
      <c r="I71" s="167">
        <f>SUM('POSEBNI DIO'!G64,'POSEBNI DIO'!G68)</f>
        <v>383348</v>
      </c>
    </row>
    <row r="72" spans="1:9" s="131" customFormat="1" ht="13.9" customHeight="1" x14ac:dyDescent="0.25">
      <c r="A72" s="165"/>
      <c r="B72" s="170" t="s">
        <v>130</v>
      </c>
      <c r="C72" s="209"/>
      <c r="D72" s="171" t="s">
        <v>19</v>
      </c>
      <c r="E72" s="167">
        <f>SUM('POSEBNI DIO'!C69,'POSEBNI DIO'!C74)</f>
        <v>28290.66</v>
      </c>
      <c r="F72" s="167">
        <f>SUM('POSEBNI DIO'!D69,'POSEBNI DIO'!D74)</f>
        <v>0</v>
      </c>
      <c r="G72" s="167">
        <f>SUM('POSEBNI DIO'!E69,'POSEBNI DIO'!E74,'POSEBNI DIO'!E65)</f>
        <v>12500</v>
      </c>
      <c r="H72" s="167">
        <f>SUM('POSEBNI DIO'!F69,'POSEBNI DIO'!F74,'POSEBNI DIO'!F65)</f>
        <v>12500</v>
      </c>
      <c r="I72" s="167">
        <f>SUM('POSEBNI DIO'!G69,'POSEBNI DIO'!G74,'POSEBNI DIO'!G65)</f>
        <v>12500</v>
      </c>
    </row>
    <row r="73" spans="1:9" s="131" customFormat="1" ht="13.9" customHeight="1" x14ac:dyDescent="0.25">
      <c r="A73" s="216"/>
      <c r="B73" s="217"/>
      <c r="C73" s="218" t="s">
        <v>155</v>
      </c>
      <c r="D73" s="219" t="s">
        <v>91</v>
      </c>
      <c r="E73" s="220">
        <f>SUM(E74)</f>
        <v>0</v>
      </c>
      <c r="F73" s="220">
        <f>SUM(F74)</f>
        <v>0</v>
      </c>
      <c r="G73" s="220">
        <f>SUM(G74)</f>
        <v>0</v>
      </c>
      <c r="H73" s="220">
        <f>SUM(H74)</f>
        <v>0</v>
      </c>
      <c r="I73" s="220">
        <f>SUM(I74)</f>
        <v>0</v>
      </c>
    </row>
    <row r="74" spans="1:9" s="131" customFormat="1" ht="13.9" customHeight="1" x14ac:dyDescent="0.25">
      <c r="A74" s="165"/>
      <c r="B74" s="164" t="s">
        <v>101</v>
      </c>
      <c r="C74" s="209"/>
      <c r="D74" s="166" t="s">
        <v>9</v>
      </c>
      <c r="E74" s="167">
        <f>SUM('POSEBNI DIO'!C22)</f>
        <v>0</v>
      </c>
      <c r="F74" s="167">
        <f>SUM('POSEBNI DIO'!D22)</f>
        <v>0</v>
      </c>
      <c r="G74" s="167">
        <f>SUM('POSEBNI DIO'!E22)</f>
        <v>0</v>
      </c>
      <c r="H74" s="167">
        <f>SUM('POSEBNI DIO'!F22)</f>
        <v>0</v>
      </c>
      <c r="I74" s="167">
        <f>SUM('POSEBNI DIO'!G22)</f>
        <v>0</v>
      </c>
    </row>
    <row r="75" spans="1:9" s="131" customFormat="1" ht="13.9" customHeight="1" x14ac:dyDescent="0.25">
      <c r="A75" s="216"/>
      <c r="B75" s="217"/>
      <c r="C75" s="218" t="s">
        <v>131</v>
      </c>
      <c r="D75" s="219" t="s">
        <v>7</v>
      </c>
      <c r="E75" s="220">
        <f t="shared" ref="E75:I75" si="3">SUM(E76)</f>
        <v>0</v>
      </c>
      <c r="F75" s="220">
        <f t="shared" si="3"/>
        <v>664</v>
      </c>
      <c r="G75" s="220">
        <f t="shared" si="3"/>
        <v>664</v>
      </c>
      <c r="H75" s="220">
        <f t="shared" si="3"/>
        <v>664</v>
      </c>
      <c r="I75" s="220">
        <f t="shared" si="3"/>
        <v>664</v>
      </c>
    </row>
    <row r="76" spans="1:9" s="131" customFormat="1" ht="13.9" customHeight="1" x14ac:dyDescent="0.25">
      <c r="A76" s="165"/>
      <c r="B76" s="164">
        <v>32</v>
      </c>
      <c r="C76" s="209"/>
      <c r="D76" s="166" t="s">
        <v>19</v>
      </c>
      <c r="E76" s="167">
        <f>SUM('POSEBNI DIO'!C80)</f>
        <v>0</v>
      </c>
      <c r="F76" s="167">
        <f>SUM('POSEBNI DIO'!D80)</f>
        <v>664</v>
      </c>
      <c r="G76" s="167">
        <f>SUM('POSEBNI DIO'!E80)</f>
        <v>664</v>
      </c>
      <c r="H76" s="167">
        <f>SUM('POSEBNI DIO'!F80)</f>
        <v>664</v>
      </c>
      <c r="I76" s="167">
        <f>SUM('POSEBNI DIO'!G80)</f>
        <v>664</v>
      </c>
    </row>
    <row r="77" spans="1:9" s="131" customFormat="1" ht="13.9" customHeight="1" x14ac:dyDescent="0.25">
      <c r="A77" s="216"/>
      <c r="B77" s="217"/>
      <c r="C77" s="218" t="s">
        <v>131</v>
      </c>
      <c r="D77" s="219" t="s">
        <v>132</v>
      </c>
      <c r="E77" s="220">
        <f t="shared" ref="E77:I77" si="4">SUM(E78)</f>
        <v>1238.6300000000001</v>
      </c>
      <c r="F77" s="220">
        <f t="shared" si="4"/>
        <v>6636</v>
      </c>
      <c r="G77" s="220">
        <f t="shared" si="4"/>
        <v>6636</v>
      </c>
      <c r="H77" s="220">
        <f t="shared" si="4"/>
        <v>6636</v>
      </c>
      <c r="I77" s="220">
        <f t="shared" si="4"/>
        <v>6636</v>
      </c>
    </row>
    <row r="78" spans="1:9" s="131" customFormat="1" ht="13.9" customHeight="1" x14ac:dyDescent="0.25">
      <c r="A78" s="165"/>
      <c r="B78" s="164">
        <v>32</v>
      </c>
      <c r="C78" s="209"/>
      <c r="D78" s="166" t="s">
        <v>19</v>
      </c>
      <c r="E78" s="167">
        <f>SUM('POSEBNI DIO'!C83)</f>
        <v>1238.6300000000001</v>
      </c>
      <c r="F78" s="167">
        <f>SUM('POSEBNI DIO'!D83)</f>
        <v>6636</v>
      </c>
      <c r="G78" s="167">
        <f>SUM('POSEBNI DIO'!E83)</f>
        <v>6636</v>
      </c>
      <c r="H78" s="167">
        <f>SUM('POSEBNI DIO'!F83)</f>
        <v>6636</v>
      </c>
      <c r="I78" s="167">
        <f>SUM('POSEBNI DIO'!G83)</f>
        <v>6636</v>
      </c>
    </row>
    <row r="79" spans="1:9" s="131" customFormat="1" ht="13.9" customHeight="1" x14ac:dyDescent="0.25">
      <c r="A79" s="221">
        <v>9</v>
      </c>
      <c r="B79" s="217"/>
      <c r="C79" s="218" t="s">
        <v>167</v>
      </c>
      <c r="D79" s="219" t="s">
        <v>107</v>
      </c>
      <c r="E79" s="220">
        <f>SUM(E80)</f>
        <v>0</v>
      </c>
      <c r="F79" s="220">
        <f>SUM(F80)</f>
        <v>0</v>
      </c>
      <c r="G79" s="220">
        <f>SUM(G80)</f>
        <v>0</v>
      </c>
      <c r="H79" s="220">
        <f>SUM(H80)</f>
        <v>0</v>
      </c>
      <c r="I79" s="220">
        <f>SUM(I80)</f>
        <v>0</v>
      </c>
    </row>
    <row r="80" spans="1:9" s="125" customFormat="1" x14ac:dyDescent="0.25">
      <c r="A80" s="172"/>
      <c r="B80" s="173">
        <v>92</v>
      </c>
      <c r="C80" s="210"/>
      <c r="D80" s="174" t="s">
        <v>133</v>
      </c>
      <c r="E80" s="175">
        <f>SUM(E101)</f>
        <v>0</v>
      </c>
      <c r="F80" s="175">
        <f t="shared" ref="F80:I80" si="5">SUM(F101)</f>
        <v>0</v>
      </c>
      <c r="G80" s="175">
        <f t="shared" si="5"/>
        <v>0</v>
      </c>
      <c r="H80" s="175">
        <f t="shared" si="5"/>
        <v>0</v>
      </c>
      <c r="I80" s="175">
        <f t="shared" si="5"/>
        <v>0</v>
      </c>
    </row>
    <row r="81" spans="1:9" s="131" customFormat="1" ht="15.75" customHeight="1" x14ac:dyDescent="0.25">
      <c r="A81" s="293"/>
      <c r="B81" s="293"/>
      <c r="C81" s="293"/>
      <c r="D81" s="293"/>
      <c r="E81" s="293"/>
      <c r="F81" s="293"/>
      <c r="G81" s="293"/>
      <c r="H81" s="294"/>
      <c r="I81" s="294"/>
    </row>
    <row r="82" spans="1:9" ht="15.75" x14ac:dyDescent="0.25">
      <c r="A82" s="297" t="s">
        <v>135</v>
      </c>
      <c r="B82" s="298"/>
      <c r="C82" s="298"/>
      <c r="D82" s="298"/>
      <c r="E82" s="298"/>
      <c r="F82" s="298"/>
      <c r="G82" s="298"/>
      <c r="H82" s="298"/>
      <c r="I82" s="298"/>
    </row>
    <row r="83" spans="1:9" s="125" customFormat="1" x14ac:dyDescent="0.25">
      <c r="A83" s="134" t="s">
        <v>146</v>
      </c>
      <c r="B83" s="134"/>
      <c r="C83" s="132"/>
      <c r="D83" s="168" t="s">
        <v>147</v>
      </c>
      <c r="E83" s="130">
        <f>SUM(E84,E87,E90,E92,E94)</f>
        <v>1494832.48</v>
      </c>
      <c r="F83" s="130">
        <f t="shared" ref="F83:I83" si="6">SUM(F84,F87,F90,F92,F94)</f>
        <v>1631589.74</v>
      </c>
      <c r="G83" s="130">
        <f t="shared" si="6"/>
        <v>910861</v>
      </c>
      <c r="H83" s="130">
        <f t="shared" si="6"/>
        <v>910861</v>
      </c>
      <c r="I83" s="130">
        <f t="shared" si="6"/>
        <v>910861</v>
      </c>
    </row>
    <row r="84" spans="1:9" s="125" customFormat="1" x14ac:dyDescent="0.25">
      <c r="A84" s="163"/>
      <c r="B84" s="164">
        <v>42</v>
      </c>
      <c r="C84" s="165"/>
      <c r="D84" s="166" t="s">
        <v>134</v>
      </c>
      <c r="E84" s="167">
        <f>SUM('POSEBNI DIO'!C19)</f>
        <v>162000</v>
      </c>
      <c r="F84" s="167">
        <f>SUM('POSEBNI DIO'!D19)</f>
        <v>0</v>
      </c>
      <c r="G84" s="167">
        <f>SUM('POSEBNI DIO'!E19)</f>
        <v>0</v>
      </c>
      <c r="H84" s="167">
        <f>SUM('POSEBNI DIO'!F19)</f>
        <v>0</v>
      </c>
      <c r="I84" s="167">
        <f>SUM('POSEBNI DIO'!G19)</f>
        <v>0</v>
      </c>
    </row>
    <row r="85" spans="1:9" s="176" customFormat="1" x14ac:dyDescent="0.25">
      <c r="A85" s="169"/>
      <c r="B85" s="222"/>
      <c r="C85" s="222" t="s">
        <v>166</v>
      </c>
      <c r="D85" s="219" t="s">
        <v>126</v>
      </c>
      <c r="E85" s="223">
        <f>SUM(E84)</f>
        <v>162000</v>
      </c>
      <c r="F85" s="223">
        <f>SUM(F84)</f>
        <v>0</v>
      </c>
      <c r="G85" s="223">
        <f>SUM(G84)</f>
        <v>0</v>
      </c>
      <c r="H85" s="223">
        <f>SUM(H84)</f>
        <v>0</v>
      </c>
      <c r="I85" s="223">
        <f>SUM(I84)</f>
        <v>0</v>
      </c>
    </row>
    <row r="86" spans="1:9" s="125" customFormat="1" x14ac:dyDescent="0.25">
      <c r="A86" s="163"/>
      <c r="B86" s="164">
        <v>42</v>
      </c>
      <c r="C86" s="165"/>
      <c r="D86" s="166" t="s">
        <v>134</v>
      </c>
      <c r="E86" s="167">
        <f>SUM('POSEBNI DIO'!C45,'POSEBNI DIO'!C41)</f>
        <v>981039</v>
      </c>
      <c r="F86" s="167">
        <f>SUM('POSEBNI DIO'!D45,'POSEBNI DIO'!D41,'POSEBNI DIO'!D34)</f>
        <v>1202577</v>
      </c>
      <c r="G86" s="167">
        <f>SUM('POSEBNI DIO'!E45,'POSEBNI DIO'!E41)</f>
        <v>748586</v>
      </c>
      <c r="H86" s="167">
        <f>SUM('POSEBNI DIO'!F45,'POSEBNI DIO'!F41)</f>
        <v>748586</v>
      </c>
      <c r="I86" s="167">
        <f>SUM('POSEBNI DIO'!G45,'POSEBNI DIO'!G41)</f>
        <v>748586</v>
      </c>
    </row>
    <row r="87" spans="1:9" s="176" customFormat="1" x14ac:dyDescent="0.25">
      <c r="A87" s="169"/>
      <c r="B87" s="222"/>
      <c r="C87" s="222" t="s">
        <v>166</v>
      </c>
      <c r="D87" s="219" t="s">
        <v>126</v>
      </c>
      <c r="E87" s="223">
        <f>SUM(E86)</f>
        <v>981039</v>
      </c>
      <c r="F87" s="223">
        <f>SUM(F86)</f>
        <v>1202577</v>
      </c>
      <c r="G87" s="223">
        <f>SUM(G86)</f>
        <v>748586</v>
      </c>
      <c r="H87" s="223">
        <f>SUM(H86)</f>
        <v>748586</v>
      </c>
      <c r="I87" s="223">
        <f>SUM(I86)</f>
        <v>748586</v>
      </c>
    </row>
    <row r="88" spans="1:9" s="142" customFormat="1" x14ac:dyDescent="0.25">
      <c r="A88" s="163"/>
      <c r="B88" s="164" t="s">
        <v>128</v>
      </c>
      <c r="C88" s="165"/>
      <c r="D88" s="166" t="s">
        <v>11</v>
      </c>
      <c r="E88" s="167">
        <f>SUM('POSEBNI DIO'!C55)</f>
        <v>1596.76</v>
      </c>
      <c r="F88" s="167">
        <f>SUM('POSEBNI DIO'!D55)</f>
        <v>0</v>
      </c>
      <c r="G88" s="167">
        <f>SUM('POSEBNI DIO'!E55)</f>
        <v>40595</v>
      </c>
      <c r="H88" s="167">
        <f>SUM('POSEBNI DIO'!F55)</f>
        <v>40595</v>
      </c>
      <c r="I88" s="167">
        <f>SUM('POSEBNI DIO'!G55)</f>
        <v>40595</v>
      </c>
    </row>
    <row r="89" spans="1:9" s="142" customFormat="1" x14ac:dyDescent="0.25">
      <c r="A89" s="163"/>
      <c r="B89" s="164">
        <v>42</v>
      </c>
      <c r="C89" s="165"/>
      <c r="D89" s="166" t="s">
        <v>134</v>
      </c>
      <c r="E89" s="167">
        <f>SUM('POSEBNI DIO'!C56)</f>
        <v>95196.72</v>
      </c>
      <c r="F89" s="167">
        <f>SUM('POSEBNI DIO'!D56)</f>
        <v>320000</v>
      </c>
      <c r="G89" s="167">
        <f>SUM('POSEBNI DIO'!E56)</f>
        <v>116680</v>
      </c>
      <c r="H89" s="167">
        <f>SUM('POSEBNI DIO'!F56)</f>
        <v>116680</v>
      </c>
      <c r="I89" s="167">
        <f>SUM('POSEBNI DIO'!G56)</f>
        <v>116680</v>
      </c>
    </row>
    <row r="90" spans="1:9" s="176" customFormat="1" x14ac:dyDescent="0.25">
      <c r="A90" s="216"/>
      <c r="B90" s="222"/>
      <c r="C90" s="222" t="s">
        <v>101</v>
      </c>
      <c r="D90" s="219" t="s">
        <v>87</v>
      </c>
      <c r="E90" s="223">
        <f>SUM(E88,E89)</f>
        <v>96793.48</v>
      </c>
      <c r="F90" s="223">
        <f>SUM(F88,F89)</f>
        <v>320000</v>
      </c>
      <c r="G90" s="223">
        <f>SUM(G88,G89)</f>
        <v>157275</v>
      </c>
      <c r="H90" s="223">
        <f>SUM(H88,H89)</f>
        <v>157275</v>
      </c>
      <c r="I90" s="223">
        <f>SUM(I88,I89)</f>
        <v>157275</v>
      </c>
    </row>
    <row r="91" spans="1:9" s="142" customFormat="1" x14ac:dyDescent="0.25">
      <c r="A91" s="163"/>
      <c r="B91" s="164">
        <v>42</v>
      </c>
      <c r="C91" s="165"/>
      <c r="D91" s="166" t="s">
        <v>134</v>
      </c>
      <c r="E91" s="167">
        <f>SUM('POSEBNI DIO'!C71)</f>
        <v>255000</v>
      </c>
      <c r="F91" s="167">
        <f>SUM('POSEBNI DIO'!D71)</f>
        <v>0</v>
      </c>
      <c r="G91" s="167">
        <f>SUM('POSEBNI DIO'!E71)</f>
        <v>0</v>
      </c>
      <c r="H91" s="167">
        <f>SUM('POSEBNI DIO'!F71)</f>
        <v>0</v>
      </c>
      <c r="I91" s="167">
        <f>SUM('POSEBNI DIO'!G71)</f>
        <v>0</v>
      </c>
    </row>
    <row r="92" spans="1:9" s="176" customFormat="1" x14ac:dyDescent="0.25">
      <c r="A92" s="216"/>
      <c r="B92" s="222"/>
      <c r="C92" s="222" t="s">
        <v>155</v>
      </c>
      <c r="D92" s="219" t="s">
        <v>137</v>
      </c>
      <c r="E92" s="223">
        <f>SUM(E91)</f>
        <v>255000</v>
      </c>
      <c r="F92" s="223">
        <f>SUM(F91)</f>
        <v>0</v>
      </c>
      <c r="G92" s="223">
        <f>SUM(G91)</f>
        <v>0</v>
      </c>
      <c r="H92" s="223">
        <f>SUM(H91)</f>
        <v>0</v>
      </c>
      <c r="I92" s="223">
        <f>SUM(I91)</f>
        <v>0</v>
      </c>
    </row>
    <row r="93" spans="1:9" s="142" customFormat="1" x14ac:dyDescent="0.25">
      <c r="A93" s="163"/>
      <c r="B93" s="164">
        <v>42</v>
      </c>
      <c r="C93" s="165"/>
      <c r="D93" s="166" t="s">
        <v>134</v>
      </c>
      <c r="E93" s="167">
        <f>SUM('POSEBNI DIO'!C77)</f>
        <v>0</v>
      </c>
      <c r="F93" s="167">
        <f>SUM('POSEBNI DIO'!D24,'POSEBNI DIO'!D77)</f>
        <v>109012.74</v>
      </c>
      <c r="G93" s="167">
        <f>SUM('POSEBNI DIO'!E77)</f>
        <v>5000</v>
      </c>
      <c r="H93" s="167">
        <f>SUM('POSEBNI DIO'!F77)</f>
        <v>5000</v>
      </c>
      <c r="I93" s="167">
        <f>SUM('POSEBNI DIO'!G77)</f>
        <v>5000</v>
      </c>
    </row>
    <row r="94" spans="1:9" s="176" customFormat="1" x14ac:dyDescent="0.25">
      <c r="A94" s="216"/>
      <c r="B94" s="222"/>
      <c r="C94" s="222" t="s">
        <v>136</v>
      </c>
      <c r="D94" s="219" t="s">
        <v>137</v>
      </c>
      <c r="E94" s="223">
        <f>SUM(E93)</f>
        <v>0</v>
      </c>
      <c r="F94" s="223">
        <f>SUM(F93)</f>
        <v>109012.74</v>
      </c>
      <c r="G94" s="223">
        <f>SUM(G93)</f>
        <v>5000</v>
      </c>
      <c r="H94" s="223">
        <f>SUM(H93)</f>
        <v>5000</v>
      </c>
      <c r="I94" s="223">
        <f>SUM(I93)</f>
        <v>5000</v>
      </c>
    </row>
    <row r="95" spans="1:9" x14ac:dyDescent="0.25">
      <c r="A95" s="269" t="s">
        <v>138</v>
      </c>
      <c r="B95" s="269"/>
      <c r="C95" s="269"/>
      <c r="D95" s="269"/>
      <c r="E95" s="177">
        <f>SUM(E54,E83)</f>
        <v>12914342.460000001</v>
      </c>
      <c r="F95" s="177">
        <f t="shared" ref="F95:I95" si="7">SUM(F54,F83)</f>
        <v>14577437.430000002</v>
      </c>
      <c r="G95" s="177">
        <f t="shared" si="7"/>
        <v>14363327</v>
      </c>
      <c r="H95" s="177">
        <f t="shared" si="7"/>
        <v>14363327</v>
      </c>
      <c r="I95" s="177">
        <f t="shared" si="7"/>
        <v>14363327</v>
      </c>
    </row>
    <row r="96" spans="1:9" x14ac:dyDescent="0.25">
      <c r="A96" s="143"/>
      <c r="B96" s="143"/>
      <c r="C96" s="143"/>
      <c r="D96" s="143"/>
      <c r="E96" s="143"/>
      <c r="F96" s="143"/>
      <c r="G96" s="143"/>
      <c r="H96" s="143"/>
      <c r="I96" s="143"/>
    </row>
    <row r="97" spans="1:9" ht="15.75" x14ac:dyDescent="0.25">
      <c r="A97" s="270" t="s">
        <v>139</v>
      </c>
      <c r="B97" s="270"/>
      <c r="C97" s="270"/>
      <c r="D97" s="270"/>
      <c r="E97" s="270"/>
      <c r="F97" s="270"/>
      <c r="G97" s="270"/>
      <c r="H97" s="271"/>
      <c r="I97" s="271"/>
    </row>
    <row r="98" spans="1:9" ht="39" customHeight="1" x14ac:dyDescent="0.25">
      <c r="A98" s="207" t="s">
        <v>5</v>
      </c>
      <c r="B98" s="208" t="s">
        <v>6</v>
      </c>
      <c r="C98" s="124" t="s">
        <v>96</v>
      </c>
      <c r="D98" s="124" t="s">
        <v>3</v>
      </c>
      <c r="E98" s="17" t="s">
        <v>162</v>
      </c>
      <c r="F98" s="18" t="s">
        <v>159</v>
      </c>
      <c r="G98" s="18" t="s">
        <v>160</v>
      </c>
      <c r="H98" s="18" t="s">
        <v>153</v>
      </c>
      <c r="I98" s="18" t="s">
        <v>163</v>
      </c>
    </row>
    <row r="99" spans="1:9" ht="19.5" customHeight="1" x14ac:dyDescent="0.25">
      <c r="A99" s="285">
        <v>1</v>
      </c>
      <c r="B99" s="286"/>
      <c r="C99" s="286"/>
      <c r="D99" s="287"/>
      <c r="E99" s="178">
        <v>3</v>
      </c>
      <c r="F99" s="178">
        <v>4</v>
      </c>
      <c r="G99" s="178">
        <v>4</v>
      </c>
      <c r="H99" s="178">
        <v>4</v>
      </c>
      <c r="I99" s="178">
        <v>4</v>
      </c>
    </row>
    <row r="100" spans="1:9" x14ac:dyDescent="0.25">
      <c r="A100" s="179" t="s">
        <v>140</v>
      </c>
      <c r="B100" s="179"/>
      <c r="C100" s="179"/>
      <c r="D100" s="180" t="s">
        <v>141</v>
      </c>
      <c r="E100" s="181">
        <f t="shared" ref="E100:I100" si="8">SUM(E101)</f>
        <v>0</v>
      </c>
      <c r="F100" s="181">
        <f t="shared" si="8"/>
        <v>0</v>
      </c>
      <c r="G100" s="181">
        <f t="shared" si="8"/>
        <v>0</v>
      </c>
      <c r="H100" s="181">
        <f t="shared" si="8"/>
        <v>0</v>
      </c>
      <c r="I100" s="181">
        <f t="shared" si="8"/>
        <v>0</v>
      </c>
    </row>
    <row r="101" spans="1:9" x14ac:dyDescent="0.25">
      <c r="A101" s="179"/>
      <c r="B101" s="179" t="s">
        <v>142</v>
      </c>
      <c r="C101" s="179"/>
      <c r="D101" s="182" t="s">
        <v>116</v>
      </c>
      <c r="E101" s="181">
        <f>SUM(E102:E105)</f>
        <v>0</v>
      </c>
      <c r="F101" s="181">
        <f t="shared" ref="F101:I101" si="9">SUM(F102:F105)</f>
        <v>0</v>
      </c>
      <c r="G101" s="181">
        <f t="shared" si="9"/>
        <v>0</v>
      </c>
      <c r="H101" s="181">
        <f t="shared" si="9"/>
        <v>0</v>
      </c>
      <c r="I101" s="181">
        <f t="shared" si="9"/>
        <v>0</v>
      </c>
    </row>
    <row r="102" spans="1:9" s="185" customFormat="1" x14ac:dyDescent="0.25">
      <c r="A102" s="183"/>
      <c r="B102" s="183"/>
      <c r="C102" s="156">
        <v>91</v>
      </c>
      <c r="D102" s="144" t="s">
        <v>143</v>
      </c>
      <c r="E102" s="184">
        <v>0</v>
      </c>
      <c r="F102" s="184">
        <v>0</v>
      </c>
      <c r="G102" s="184">
        <v>0</v>
      </c>
      <c r="H102" s="184">
        <v>0</v>
      </c>
      <c r="I102" s="184">
        <v>0</v>
      </c>
    </row>
    <row r="103" spans="1:9" s="185" customFormat="1" x14ac:dyDescent="0.25">
      <c r="A103" s="183"/>
      <c r="B103" s="183"/>
      <c r="C103" s="156" t="s">
        <v>119</v>
      </c>
      <c r="D103" s="144" t="s">
        <v>133</v>
      </c>
      <c r="E103" s="184">
        <v>0</v>
      </c>
      <c r="F103" s="184">
        <v>0</v>
      </c>
      <c r="G103" s="184">
        <v>0</v>
      </c>
      <c r="H103" s="184">
        <v>0</v>
      </c>
      <c r="I103" s="184">
        <v>0</v>
      </c>
    </row>
    <row r="104" spans="1:9" s="185" customFormat="1" x14ac:dyDescent="0.25">
      <c r="A104" s="183"/>
      <c r="B104" s="183"/>
      <c r="C104" s="156">
        <v>96</v>
      </c>
      <c r="D104" s="144" t="s">
        <v>156</v>
      </c>
      <c r="E104" s="184">
        <v>0</v>
      </c>
      <c r="F104" s="184">
        <v>0</v>
      </c>
      <c r="G104" s="184">
        <v>0</v>
      </c>
      <c r="H104" s="184">
        <v>0</v>
      </c>
      <c r="I104" s="184">
        <v>0</v>
      </c>
    </row>
    <row r="105" spans="1:9" s="125" customFormat="1" x14ac:dyDescent="0.25">
      <c r="A105" s="156"/>
      <c r="B105" s="157"/>
      <c r="C105" s="156">
        <v>95</v>
      </c>
      <c r="D105" s="144" t="s">
        <v>145</v>
      </c>
      <c r="E105" s="158">
        <v>0</v>
      </c>
      <c r="F105" s="158">
        <v>0</v>
      </c>
      <c r="G105" s="158">
        <v>0</v>
      </c>
      <c r="H105" s="158">
        <v>0</v>
      </c>
      <c r="I105" s="158">
        <v>0</v>
      </c>
    </row>
    <row r="106" spans="1:9" ht="6.75" customHeight="1" x14ac:dyDescent="0.25">
      <c r="A106" s="143"/>
      <c r="B106" s="143"/>
      <c r="C106" s="143"/>
      <c r="D106" s="143"/>
      <c r="E106" s="145"/>
      <c r="F106" s="145"/>
      <c r="G106" s="145"/>
      <c r="H106" s="145"/>
      <c r="I106" s="145"/>
    </row>
    <row r="107" spans="1:9" x14ac:dyDescent="0.25">
      <c r="A107" s="232" t="s">
        <v>140</v>
      </c>
      <c r="B107" s="232"/>
      <c r="C107" s="232"/>
      <c r="D107" s="233" t="s">
        <v>141</v>
      </c>
      <c r="E107" s="234">
        <f t="shared" ref="E107:I107" si="10">SUM(E108)</f>
        <v>231784.11999999997</v>
      </c>
      <c r="F107" s="234">
        <f t="shared" si="10"/>
        <v>288267.43</v>
      </c>
      <c r="G107" s="234">
        <f t="shared" si="10"/>
        <v>0</v>
      </c>
      <c r="H107" s="234">
        <f t="shared" si="10"/>
        <v>0</v>
      </c>
      <c r="I107" s="234">
        <f t="shared" si="10"/>
        <v>0</v>
      </c>
    </row>
    <row r="108" spans="1:9" x14ac:dyDescent="0.25">
      <c r="A108" s="235"/>
      <c r="B108" s="235" t="s">
        <v>142</v>
      </c>
      <c r="C108" s="235"/>
      <c r="D108" s="236" t="s">
        <v>116</v>
      </c>
      <c r="E108" s="177">
        <f>E45-E100</f>
        <v>231784.11999999997</v>
      </c>
      <c r="F108" s="177">
        <f t="shared" ref="F108:I108" si="11">F45-F100</f>
        <v>288267.43</v>
      </c>
      <c r="G108" s="177">
        <f t="shared" si="11"/>
        <v>0</v>
      </c>
      <c r="H108" s="177">
        <f t="shared" si="11"/>
        <v>0</v>
      </c>
      <c r="I108" s="177">
        <f t="shared" si="11"/>
        <v>0</v>
      </c>
    </row>
  </sheetData>
  <mergeCells count="16">
    <mergeCell ref="A99:D99"/>
    <mergeCell ref="A1:I1"/>
    <mergeCell ref="A2:I2"/>
    <mergeCell ref="A4:I4"/>
    <mergeCell ref="A6:I6"/>
    <mergeCell ref="A51:I51"/>
    <mergeCell ref="A43:D43"/>
    <mergeCell ref="A81:I81"/>
    <mergeCell ref="A9:D9"/>
    <mergeCell ref="A39:D39"/>
    <mergeCell ref="C8:D8"/>
    <mergeCell ref="C53:D53"/>
    <mergeCell ref="A41:I41"/>
    <mergeCell ref="A82:I82"/>
    <mergeCell ref="A97:I97"/>
    <mergeCell ref="A95:D95"/>
  </mergeCells>
  <pageMargins left="0.70866141732283472" right="0.70866141732283472" top="0.74803149606299213" bottom="0.74803149606299213" header="0.31496062992125984" footer="0.31496062992125984"/>
  <pageSetup paperSize="9" scale="77" fitToWidth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C12" sqref="C12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248" t="s">
        <v>164</v>
      </c>
      <c r="B1" s="248"/>
      <c r="C1" s="248"/>
      <c r="D1" s="248"/>
      <c r="E1" s="248"/>
      <c r="F1" s="248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248" t="s">
        <v>17</v>
      </c>
      <c r="B3" s="248"/>
      <c r="C3" s="248"/>
      <c r="D3" s="248"/>
      <c r="E3" s="249"/>
      <c r="F3" s="249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248" t="s">
        <v>4</v>
      </c>
      <c r="B5" s="250"/>
      <c r="C5" s="250"/>
      <c r="D5" s="250"/>
      <c r="E5" s="250"/>
      <c r="F5" s="250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248" t="s">
        <v>12</v>
      </c>
      <c r="B7" s="299"/>
      <c r="C7" s="299"/>
      <c r="D7" s="299"/>
      <c r="E7" s="299"/>
      <c r="F7" s="299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8" t="s">
        <v>40</v>
      </c>
      <c r="B9" s="17" t="s">
        <v>162</v>
      </c>
      <c r="C9" s="18" t="s">
        <v>159</v>
      </c>
      <c r="D9" s="18" t="s">
        <v>160</v>
      </c>
      <c r="E9" s="18" t="s">
        <v>153</v>
      </c>
      <c r="F9" s="18" t="s">
        <v>163</v>
      </c>
    </row>
    <row r="10" spans="1:6" ht="15.75" customHeight="1" x14ac:dyDescent="0.25">
      <c r="A10" s="11" t="s">
        <v>13</v>
      </c>
      <c r="B10" s="8">
        <f>SUM(B11)</f>
        <v>13146126.58</v>
      </c>
      <c r="C10" s="8">
        <f t="shared" ref="C10:F10" si="0">SUM(C11)</f>
        <v>14289170</v>
      </c>
      <c r="D10" s="8">
        <f t="shared" si="0"/>
        <v>14363327</v>
      </c>
      <c r="E10" s="8">
        <f t="shared" si="0"/>
        <v>14363327</v>
      </c>
      <c r="F10" s="8">
        <f t="shared" si="0"/>
        <v>14363327</v>
      </c>
    </row>
    <row r="11" spans="1:6" ht="15.75" customHeight="1" x14ac:dyDescent="0.25">
      <c r="A11" s="11" t="s">
        <v>151</v>
      </c>
      <c r="B11" s="8">
        <f>SUM(B12)</f>
        <v>13146126.58</v>
      </c>
      <c r="C11" s="8">
        <f t="shared" ref="C11:F11" si="1">SUM(C12)</f>
        <v>14289170</v>
      </c>
      <c r="D11" s="8">
        <f t="shared" si="1"/>
        <v>14363327</v>
      </c>
      <c r="E11" s="8">
        <f t="shared" si="1"/>
        <v>14363327</v>
      </c>
      <c r="F11" s="8">
        <f t="shared" si="1"/>
        <v>14363327</v>
      </c>
    </row>
    <row r="12" spans="1:6" x14ac:dyDescent="0.25">
      <c r="A12" s="16" t="s">
        <v>152</v>
      </c>
      <c r="B12" s="8">
        <f>SUM(SAŽETAK!F8)</f>
        <v>13146126.58</v>
      </c>
      <c r="C12" s="8">
        <f>SUM(SAŽETAK!G8)</f>
        <v>14289170</v>
      </c>
      <c r="D12" s="8">
        <f>SUM(SAŽETAK!H8)</f>
        <v>14363327</v>
      </c>
      <c r="E12" s="8">
        <f>SUM(SAŽETAK!I8)</f>
        <v>14363327</v>
      </c>
      <c r="F12" s="8">
        <f>SUM(SAŽETAK!J8)</f>
        <v>14363327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F21" sqref="F2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248" t="s">
        <v>165</v>
      </c>
      <c r="B1" s="248"/>
      <c r="C1" s="248"/>
      <c r="D1" s="248"/>
      <c r="E1" s="248"/>
      <c r="F1" s="248"/>
      <c r="G1" s="248"/>
      <c r="H1" s="248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248" t="s">
        <v>17</v>
      </c>
      <c r="B3" s="248"/>
      <c r="C3" s="248"/>
      <c r="D3" s="248"/>
      <c r="E3" s="248"/>
      <c r="F3" s="248"/>
      <c r="G3" s="248"/>
      <c r="H3" s="248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248" t="s">
        <v>45</v>
      </c>
      <c r="B5" s="248"/>
      <c r="C5" s="248"/>
      <c r="D5" s="248"/>
      <c r="E5" s="248"/>
      <c r="F5" s="248"/>
      <c r="G5" s="248"/>
      <c r="H5" s="248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8" t="s">
        <v>5</v>
      </c>
      <c r="B7" s="17" t="s">
        <v>6</v>
      </c>
      <c r="C7" s="17" t="s">
        <v>28</v>
      </c>
      <c r="D7" s="17" t="s">
        <v>162</v>
      </c>
      <c r="E7" s="18" t="s">
        <v>159</v>
      </c>
      <c r="F7" s="18" t="s">
        <v>160</v>
      </c>
      <c r="G7" s="18" t="s">
        <v>153</v>
      </c>
      <c r="H7" s="18" t="s">
        <v>163</v>
      </c>
    </row>
    <row r="8" spans="1:8" x14ac:dyDescent="0.25">
      <c r="A8" s="35"/>
      <c r="B8" s="36"/>
      <c r="C8" s="34" t="s">
        <v>47</v>
      </c>
      <c r="D8" s="36"/>
      <c r="E8" s="35"/>
      <c r="F8" s="35"/>
      <c r="G8" s="35"/>
      <c r="H8" s="35"/>
    </row>
    <row r="9" spans="1:8" ht="25.5" x14ac:dyDescent="0.25">
      <c r="A9" s="11">
        <v>8</v>
      </c>
      <c r="B9" s="11"/>
      <c r="C9" s="11" t="s">
        <v>14</v>
      </c>
      <c r="D9" s="8"/>
      <c r="E9" s="9"/>
      <c r="F9" s="9"/>
      <c r="G9" s="9"/>
      <c r="H9" s="9"/>
    </row>
    <row r="10" spans="1:8" x14ac:dyDescent="0.25">
      <c r="A10" s="11"/>
      <c r="B10" s="15">
        <v>84</v>
      </c>
      <c r="C10" s="15" t="s">
        <v>20</v>
      </c>
      <c r="D10" s="8"/>
      <c r="E10" s="9"/>
      <c r="F10" s="9"/>
      <c r="G10" s="9"/>
      <c r="H10" s="9"/>
    </row>
    <row r="11" spans="1:8" x14ac:dyDescent="0.25">
      <c r="A11" s="11"/>
      <c r="B11" s="15"/>
      <c r="C11" s="37"/>
      <c r="D11" s="8"/>
      <c r="E11" s="9"/>
      <c r="F11" s="9"/>
      <c r="G11" s="9"/>
      <c r="H11" s="9"/>
    </row>
    <row r="12" spans="1:8" x14ac:dyDescent="0.25">
      <c r="A12" s="11"/>
      <c r="B12" s="15"/>
      <c r="C12" s="34" t="s">
        <v>50</v>
      </c>
      <c r="D12" s="8"/>
      <c r="E12" s="9"/>
      <c r="F12" s="9"/>
      <c r="G12" s="9"/>
      <c r="H12" s="9"/>
    </row>
    <row r="13" spans="1:8" ht="25.5" x14ac:dyDescent="0.25">
      <c r="A13" s="13">
        <v>5</v>
      </c>
      <c r="B13" s="14"/>
      <c r="C13" s="23" t="s">
        <v>15</v>
      </c>
      <c r="D13" s="8"/>
      <c r="E13" s="9"/>
      <c r="F13" s="9"/>
      <c r="G13" s="9"/>
      <c r="H13" s="9"/>
    </row>
    <row r="14" spans="1:8" ht="25.5" x14ac:dyDescent="0.25">
      <c r="A14" s="15"/>
      <c r="B14" s="15">
        <v>54</v>
      </c>
      <c r="C14" s="24" t="s">
        <v>21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opLeftCell="A10" workbookViewId="0">
      <selection activeCell="D22" sqref="D22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248" t="s">
        <v>164</v>
      </c>
      <c r="B1" s="248"/>
      <c r="C1" s="248"/>
      <c r="D1" s="248"/>
      <c r="E1" s="248"/>
      <c r="F1" s="248"/>
    </row>
    <row r="2" spans="1:6" ht="18" customHeight="1" x14ac:dyDescent="0.25">
      <c r="A2" s="22"/>
      <c r="B2" s="22"/>
      <c r="C2" s="22"/>
      <c r="D2" s="22"/>
      <c r="E2" s="22"/>
      <c r="F2" s="22"/>
    </row>
    <row r="3" spans="1:6" ht="15.75" customHeight="1" x14ac:dyDescent="0.25">
      <c r="A3" s="248" t="s">
        <v>17</v>
      </c>
      <c r="B3" s="248"/>
      <c r="C3" s="248"/>
      <c r="D3" s="248"/>
      <c r="E3" s="248"/>
      <c r="F3" s="248"/>
    </row>
    <row r="4" spans="1:6" ht="18" x14ac:dyDescent="0.25">
      <c r="A4" s="22"/>
      <c r="B4" s="22"/>
      <c r="C4" s="22"/>
      <c r="D4" s="22"/>
      <c r="E4" s="5"/>
      <c r="F4" s="5"/>
    </row>
    <row r="5" spans="1:6" ht="18" customHeight="1" x14ac:dyDescent="0.25">
      <c r="A5" s="248" t="s">
        <v>46</v>
      </c>
      <c r="B5" s="248"/>
      <c r="C5" s="248"/>
      <c r="D5" s="248"/>
      <c r="E5" s="248"/>
      <c r="F5" s="248"/>
    </row>
    <row r="6" spans="1:6" ht="18" x14ac:dyDescent="0.25">
      <c r="A6" s="22"/>
      <c r="B6" s="22"/>
      <c r="C6" s="22"/>
      <c r="D6" s="22"/>
      <c r="E6" s="5"/>
      <c r="F6" s="5"/>
    </row>
    <row r="7" spans="1:6" ht="25.5" x14ac:dyDescent="0.25">
      <c r="A7" s="17" t="s">
        <v>40</v>
      </c>
      <c r="B7" s="17" t="s">
        <v>162</v>
      </c>
      <c r="C7" s="18" t="s">
        <v>159</v>
      </c>
      <c r="D7" s="18" t="s">
        <v>160</v>
      </c>
      <c r="E7" s="18" t="s">
        <v>153</v>
      </c>
      <c r="F7" s="18" t="s">
        <v>163</v>
      </c>
    </row>
    <row r="8" spans="1:6" x14ac:dyDescent="0.25">
      <c r="A8" s="11" t="s">
        <v>47</v>
      </c>
      <c r="B8" s="8"/>
      <c r="C8" s="9"/>
      <c r="D8" s="9"/>
      <c r="E8" s="9"/>
      <c r="F8" s="9"/>
    </row>
    <row r="9" spans="1:6" ht="25.5" x14ac:dyDescent="0.25">
      <c r="A9" s="11" t="s">
        <v>48</v>
      </c>
      <c r="B9" s="8"/>
      <c r="C9" s="9"/>
      <c r="D9" s="9"/>
      <c r="E9" s="9"/>
      <c r="F9" s="9"/>
    </row>
    <row r="10" spans="1:6" ht="25.5" x14ac:dyDescent="0.25">
      <c r="A10" s="16" t="s">
        <v>49</v>
      </c>
      <c r="B10" s="8"/>
      <c r="C10" s="9"/>
      <c r="D10" s="9"/>
      <c r="E10" s="9"/>
      <c r="F10" s="9"/>
    </row>
    <row r="11" spans="1:6" x14ac:dyDescent="0.25">
      <c r="A11" s="16"/>
      <c r="B11" s="8"/>
      <c r="C11" s="9"/>
      <c r="D11" s="9"/>
      <c r="E11" s="9"/>
      <c r="F11" s="9"/>
    </row>
    <row r="12" spans="1:6" x14ac:dyDescent="0.25">
      <c r="A12" s="11" t="s">
        <v>50</v>
      </c>
      <c r="B12" s="8"/>
      <c r="C12" s="9"/>
      <c r="D12" s="9"/>
      <c r="E12" s="9"/>
      <c r="F12" s="9"/>
    </row>
    <row r="13" spans="1:6" x14ac:dyDescent="0.25">
      <c r="A13" s="23" t="s">
        <v>41</v>
      </c>
      <c r="B13" s="8"/>
      <c r="C13" s="9"/>
      <c r="D13" s="9"/>
      <c r="E13" s="9"/>
      <c r="F13" s="9"/>
    </row>
    <row r="14" spans="1:6" x14ac:dyDescent="0.25">
      <c r="A14" s="12" t="s">
        <v>42</v>
      </c>
      <c r="B14" s="8"/>
      <c r="C14" s="9"/>
      <c r="D14" s="9"/>
      <c r="E14" s="9"/>
      <c r="F14" s="10"/>
    </row>
    <row r="15" spans="1:6" x14ac:dyDescent="0.25">
      <c r="A15" s="23" t="s">
        <v>43</v>
      </c>
      <c r="B15" s="8"/>
      <c r="C15" s="9"/>
      <c r="D15" s="9"/>
      <c r="E15" s="9"/>
      <c r="F15" s="10"/>
    </row>
    <row r="16" spans="1:6" x14ac:dyDescent="0.25">
      <c r="A16" s="12" t="s">
        <v>44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topLeftCell="A67" zoomScaleNormal="100" workbookViewId="0">
      <selection activeCell="M77" sqref="M77"/>
    </sheetView>
  </sheetViews>
  <sheetFormatPr defaultColWidth="9.140625" defaultRowHeight="15.75" x14ac:dyDescent="0.25"/>
  <cols>
    <col min="1" max="1" width="15.5703125" style="118" customWidth="1"/>
    <col min="2" max="2" width="51.5703125" style="118" customWidth="1"/>
    <col min="3" max="7" width="22.7109375" style="118" customWidth="1"/>
    <col min="8" max="9" width="15.140625" style="59" customWidth="1"/>
    <col min="10" max="10" width="16.7109375" style="59" hidden="1" customWidth="1"/>
    <col min="11" max="11" width="16.42578125" style="59" hidden="1" customWidth="1"/>
    <col min="12" max="12" width="12.5703125" style="59" hidden="1" customWidth="1"/>
    <col min="13" max="14" width="10.7109375" style="59" bestFit="1" customWidth="1"/>
    <col min="15" max="15" width="10.28515625" style="59" bestFit="1" customWidth="1"/>
    <col min="16" max="16" width="11.85546875" style="59" bestFit="1" customWidth="1"/>
    <col min="17" max="17" width="15.42578125" style="59" customWidth="1"/>
    <col min="18" max="18" width="9.140625" style="59" customWidth="1"/>
    <col min="19" max="16384" width="9.140625" style="59"/>
  </cols>
  <sheetData>
    <row r="1" spans="1:12" ht="30.75" customHeight="1" x14ac:dyDescent="0.25">
      <c r="A1" s="302" t="s">
        <v>164</v>
      </c>
      <c r="B1" s="279"/>
      <c r="C1" s="279"/>
      <c r="D1" s="279"/>
      <c r="E1" s="279"/>
      <c r="F1" s="279"/>
      <c r="G1" s="279"/>
      <c r="H1" s="57"/>
      <c r="I1" s="57"/>
      <c r="J1" s="58"/>
      <c r="K1" s="58"/>
      <c r="L1" s="58"/>
    </row>
    <row r="2" spans="1:12" ht="15.75" customHeight="1" x14ac:dyDescent="0.25">
      <c r="A2" s="279"/>
      <c r="B2" s="279"/>
      <c r="C2" s="279"/>
      <c r="D2" s="279"/>
      <c r="E2" s="279"/>
      <c r="F2" s="279"/>
      <c r="G2" s="279"/>
      <c r="H2" s="57"/>
      <c r="I2" s="57"/>
      <c r="J2" s="58"/>
      <c r="K2" s="58"/>
      <c r="L2" s="58"/>
    </row>
    <row r="3" spans="1:12" ht="14.25" customHeight="1" x14ac:dyDescent="0.25">
      <c r="A3" s="60"/>
      <c r="B3" s="61"/>
      <c r="C3" s="61"/>
      <c r="D3" s="61"/>
      <c r="E3" s="61"/>
      <c r="F3" s="61"/>
      <c r="G3" s="61"/>
      <c r="H3" s="57"/>
      <c r="I3" s="57"/>
      <c r="J3" s="58"/>
      <c r="K3" s="58"/>
      <c r="L3" s="58"/>
    </row>
    <row r="4" spans="1:12" s="62" customFormat="1" ht="15.75" customHeight="1" x14ac:dyDescent="0.25">
      <c r="A4" s="301" t="s">
        <v>16</v>
      </c>
      <c r="B4" s="301"/>
      <c r="C4" s="301"/>
      <c r="D4" s="301"/>
      <c r="E4" s="301"/>
      <c r="F4" s="279"/>
      <c r="G4" s="279"/>
    </row>
    <row r="5" spans="1:12" s="66" customFormat="1" x14ac:dyDescent="0.25">
      <c r="A5" s="63"/>
      <c r="B5" s="63"/>
      <c r="C5" s="63"/>
      <c r="D5" s="64"/>
      <c r="E5" s="64"/>
      <c r="F5" s="64"/>
      <c r="G5" s="64"/>
      <c r="H5" s="65"/>
      <c r="I5" s="65"/>
      <c r="J5" s="65"/>
      <c r="K5" s="65"/>
      <c r="L5" s="65"/>
    </row>
    <row r="6" spans="1:12" s="66" customFormat="1" ht="26.25" customHeight="1" x14ac:dyDescent="0.25">
      <c r="A6" s="120" t="s">
        <v>18</v>
      </c>
      <c r="B6" s="120" t="s">
        <v>28</v>
      </c>
      <c r="C6" s="17" t="s">
        <v>162</v>
      </c>
      <c r="D6" s="18" t="s">
        <v>159</v>
      </c>
      <c r="E6" s="18" t="s">
        <v>160</v>
      </c>
      <c r="F6" s="18" t="s">
        <v>153</v>
      </c>
      <c r="G6" s="18" t="s">
        <v>163</v>
      </c>
      <c r="H6" s="65"/>
      <c r="I6" s="65"/>
      <c r="J6" s="65"/>
      <c r="K6" s="65"/>
      <c r="L6" s="65"/>
    </row>
    <row r="7" spans="1:12" s="69" customFormat="1" ht="11.25" x14ac:dyDescent="0.2">
      <c r="A7" s="300">
        <v>1</v>
      </c>
      <c r="B7" s="300"/>
      <c r="C7" s="119"/>
      <c r="D7" s="67">
        <v>3</v>
      </c>
      <c r="E7" s="67">
        <v>3</v>
      </c>
      <c r="F7" s="67">
        <v>3</v>
      </c>
      <c r="G7" s="67">
        <v>3</v>
      </c>
      <c r="H7" s="68"/>
      <c r="I7" s="68"/>
      <c r="J7" s="68"/>
      <c r="K7" s="68"/>
      <c r="L7" s="68"/>
    </row>
    <row r="8" spans="1:12" x14ac:dyDescent="0.25">
      <c r="A8" s="70" t="s">
        <v>60</v>
      </c>
      <c r="B8" s="70" t="s">
        <v>61</v>
      </c>
      <c r="C8" s="71">
        <f t="shared" ref="C8:G9" si="0">SUM(C9)</f>
        <v>12914342.459999999</v>
      </c>
      <c r="D8" s="71">
        <f t="shared" si="0"/>
        <v>14577437.430000002</v>
      </c>
      <c r="E8" s="71">
        <f t="shared" si="0"/>
        <v>14363327</v>
      </c>
      <c r="F8" s="71">
        <f t="shared" si="0"/>
        <v>14363327</v>
      </c>
      <c r="G8" s="71">
        <f t="shared" si="0"/>
        <v>14363327</v>
      </c>
    </row>
    <row r="9" spans="1:12" x14ac:dyDescent="0.25">
      <c r="A9" s="70" t="s">
        <v>62</v>
      </c>
      <c r="B9" s="70" t="s">
        <v>63</v>
      </c>
      <c r="C9" s="71">
        <f t="shared" si="0"/>
        <v>12914342.459999999</v>
      </c>
      <c r="D9" s="71">
        <f t="shared" si="0"/>
        <v>14577437.430000002</v>
      </c>
      <c r="E9" s="71">
        <f t="shared" si="0"/>
        <v>14363327</v>
      </c>
      <c r="F9" s="71">
        <f t="shared" si="0"/>
        <v>14363327</v>
      </c>
      <c r="G9" s="71">
        <f t="shared" si="0"/>
        <v>14363327</v>
      </c>
    </row>
    <row r="10" spans="1:12" x14ac:dyDescent="0.25">
      <c r="A10" s="70" t="s">
        <v>64</v>
      </c>
      <c r="B10" s="70" t="s">
        <v>65</v>
      </c>
      <c r="C10" s="71">
        <f>SUM(C11,C85)</f>
        <v>12914342.459999999</v>
      </c>
      <c r="D10" s="71">
        <f>SUM(D11,D85)</f>
        <v>14577437.430000002</v>
      </c>
      <c r="E10" s="71">
        <f>SUM(E11,E85)</f>
        <v>14363327</v>
      </c>
      <c r="F10" s="71">
        <f>SUM(F11,F85)</f>
        <v>14363327</v>
      </c>
      <c r="G10" s="71">
        <f>SUM(G11,G85)</f>
        <v>14363327</v>
      </c>
    </row>
    <row r="11" spans="1:12" x14ac:dyDescent="0.25">
      <c r="A11" s="72" t="s">
        <v>66</v>
      </c>
      <c r="B11" s="72" t="s">
        <v>67</v>
      </c>
      <c r="C11" s="73">
        <f>SUM(C12,C35,C46)</f>
        <v>12914342.459999999</v>
      </c>
      <c r="D11" s="73">
        <f>SUM(D12,D35,D46)</f>
        <v>14577437.430000002</v>
      </c>
      <c r="E11" s="73">
        <f>SUM(E12,E35,E46)</f>
        <v>14363327</v>
      </c>
      <c r="F11" s="73">
        <f>SUM(F12,F35,F46)</f>
        <v>14363327</v>
      </c>
      <c r="G11" s="73">
        <f>SUM(G12,G35,G46)</f>
        <v>14363327</v>
      </c>
    </row>
    <row r="12" spans="1:12" s="66" customFormat="1" x14ac:dyDescent="0.25">
      <c r="A12" s="74" t="s">
        <v>68</v>
      </c>
      <c r="B12" s="75" t="s">
        <v>69</v>
      </c>
      <c r="C12" s="76">
        <f>SUM(C13,C25,C29)</f>
        <v>162000</v>
      </c>
      <c r="D12" s="76">
        <f>SUM(D13,D25,D29)</f>
        <v>553991</v>
      </c>
      <c r="E12" s="76">
        <f>SUM(E13,E25,E29)</f>
        <v>0</v>
      </c>
      <c r="F12" s="76">
        <f>SUM(F13,F25,F29)</f>
        <v>0</v>
      </c>
      <c r="G12" s="76">
        <f>SUM(G13,G25,G29)</f>
        <v>0</v>
      </c>
      <c r="H12" s="65"/>
      <c r="I12" s="65"/>
      <c r="J12" s="65"/>
      <c r="K12" s="65"/>
      <c r="L12" s="65"/>
    </row>
    <row r="13" spans="1:12" s="66" customFormat="1" x14ac:dyDescent="0.25">
      <c r="A13" s="77" t="s">
        <v>70</v>
      </c>
      <c r="B13" s="78" t="s">
        <v>71</v>
      </c>
      <c r="C13" s="79">
        <f>SUM(C14,C20)</f>
        <v>162000</v>
      </c>
      <c r="D13" s="79">
        <f>SUM(D14,D20)</f>
        <v>100000</v>
      </c>
      <c r="E13" s="79">
        <f>SUM(E14,E20)</f>
        <v>0</v>
      </c>
      <c r="F13" s="79">
        <f>SUM(F14,F20)</f>
        <v>0</v>
      </c>
      <c r="G13" s="79">
        <f>SUM(G14,G20)</f>
        <v>0</v>
      </c>
      <c r="H13" s="65"/>
      <c r="I13" s="65"/>
      <c r="J13" s="65"/>
      <c r="K13" s="65"/>
      <c r="L13" s="65"/>
    </row>
    <row r="14" spans="1:12" s="83" customFormat="1" ht="15" customHeight="1" x14ac:dyDescent="0.25">
      <c r="A14" s="80">
        <v>50</v>
      </c>
      <c r="B14" s="80" t="s">
        <v>72</v>
      </c>
      <c r="C14" s="81">
        <f>SUM(C15,C18)</f>
        <v>162000</v>
      </c>
      <c r="D14" s="81">
        <f>SUM(D15,D18)</f>
        <v>0</v>
      </c>
      <c r="E14" s="81">
        <f t="shared" ref="E14:G14" si="1">SUM(E15,E18)</f>
        <v>0</v>
      </c>
      <c r="F14" s="81">
        <f t="shared" si="1"/>
        <v>0</v>
      </c>
      <c r="G14" s="81">
        <f t="shared" si="1"/>
        <v>0</v>
      </c>
      <c r="H14" s="65"/>
      <c r="I14" s="82"/>
      <c r="J14" s="82"/>
      <c r="K14" s="82"/>
      <c r="L14" s="82"/>
    </row>
    <row r="15" spans="1:12" s="87" customFormat="1" x14ac:dyDescent="0.25">
      <c r="A15" s="84">
        <v>3</v>
      </c>
      <c r="B15" s="85" t="s">
        <v>8</v>
      </c>
      <c r="C15" s="86">
        <f>SUM(C16,C17)</f>
        <v>0</v>
      </c>
      <c r="D15" s="86">
        <f>SUM(D16,D17)</f>
        <v>0</v>
      </c>
      <c r="E15" s="86">
        <f>SUM(E16,E17)</f>
        <v>0</v>
      </c>
      <c r="F15" s="86">
        <f>SUM(F16,F17)</f>
        <v>0</v>
      </c>
      <c r="G15" s="86">
        <f>SUM(G16,G17)</f>
        <v>0</v>
      </c>
      <c r="H15" s="65"/>
      <c r="J15" s="88"/>
      <c r="K15" s="88"/>
    </row>
    <row r="16" spans="1:12" s="66" customFormat="1" ht="14.25" customHeight="1" x14ac:dyDescent="0.25">
      <c r="A16" s="89">
        <v>31</v>
      </c>
      <c r="B16" s="90" t="s">
        <v>9</v>
      </c>
      <c r="C16" s="227">
        <v>0</v>
      </c>
      <c r="D16" s="91">
        <v>0</v>
      </c>
      <c r="E16" s="91">
        <v>0</v>
      </c>
      <c r="F16" s="91">
        <v>0</v>
      </c>
      <c r="G16" s="91">
        <v>0</v>
      </c>
      <c r="H16" s="65"/>
      <c r="I16" s="65"/>
      <c r="J16" s="92" t="e">
        <f>SUM(#REF!)</f>
        <v>#REF!</v>
      </c>
      <c r="K16" s="93" t="e">
        <f>SUM(#REF!)</f>
        <v>#REF!</v>
      </c>
      <c r="L16" s="66">
        <f>SUM(D16:I16)</f>
        <v>0</v>
      </c>
    </row>
    <row r="17" spans="1:12" s="66" customFormat="1" ht="14.25" customHeight="1" x14ac:dyDescent="0.25">
      <c r="A17" s="89">
        <v>32</v>
      </c>
      <c r="B17" s="90" t="s">
        <v>19</v>
      </c>
      <c r="C17" s="227">
        <v>0</v>
      </c>
      <c r="D17" s="94">
        <v>0</v>
      </c>
      <c r="E17" s="94">
        <v>0</v>
      </c>
      <c r="F17" s="94">
        <v>0</v>
      </c>
      <c r="G17" s="94">
        <v>0</v>
      </c>
      <c r="H17" s="65"/>
      <c r="I17" s="65"/>
      <c r="J17" s="92"/>
      <c r="K17" s="93"/>
    </row>
    <row r="18" spans="1:12" s="104" customFormat="1" x14ac:dyDescent="0.25">
      <c r="A18" s="101">
        <v>4</v>
      </c>
      <c r="B18" s="102" t="s">
        <v>10</v>
      </c>
      <c r="C18" s="103">
        <f t="shared" ref="C18:G18" si="2">SUM(C19)</f>
        <v>162000</v>
      </c>
      <c r="D18" s="103">
        <f t="shared" si="2"/>
        <v>0</v>
      </c>
      <c r="E18" s="103">
        <f t="shared" si="2"/>
        <v>0</v>
      </c>
      <c r="F18" s="103">
        <f t="shared" si="2"/>
        <v>0</v>
      </c>
      <c r="G18" s="103">
        <f t="shared" si="2"/>
        <v>0</v>
      </c>
    </row>
    <row r="19" spans="1:12" s="105" customFormat="1" x14ac:dyDescent="0.25">
      <c r="A19" s="98">
        <v>42</v>
      </c>
      <c r="B19" s="99" t="s">
        <v>27</v>
      </c>
      <c r="C19" s="226">
        <v>162000</v>
      </c>
      <c r="D19" s="100">
        <v>0</v>
      </c>
      <c r="E19" s="100">
        <v>0</v>
      </c>
      <c r="F19" s="100">
        <v>0</v>
      </c>
      <c r="G19" s="100">
        <v>0</v>
      </c>
      <c r="H19" s="104"/>
      <c r="I19" s="104"/>
    </row>
    <row r="20" spans="1:12" s="83" customFormat="1" ht="15" customHeight="1" x14ac:dyDescent="0.25">
      <c r="A20" s="80">
        <v>52</v>
      </c>
      <c r="B20" s="80" t="s">
        <v>73</v>
      </c>
      <c r="C20" s="81">
        <f>SUM(C21,C23)</f>
        <v>0</v>
      </c>
      <c r="D20" s="81">
        <f t="shared" ref="D20:G20" si="3">SUM(D21,D23)</f>
        <v>100000</v>
      </c>
      <c r="E20" s="81">
        <f t="shared" si="3"/>
        <v>0</v>
      </c>
      <c r="F20" s="81">
        <f t="shared" si="3"/>
        <v>0</v>
      </c>
      <c r="G20" s="81">
        <f t="shared" si="3"/>
        <v>0</v>
      </c>
      <c r="H20" s="65"/>
      <c r="I20" s="82"/>
      <c r="J20" s="82"/>
      <c r="K20" s="82"/>
      <c r="L20" s="82"/>
    </row>
    <row r="21" spans="1:12" s="87" customFormat="1" x14ac:dyDescent="0.25">
      <c r="A21" s="84">
        <v>3</v>
      </c>
      <c r="B21" s="85" t="s">
        <v>8</v>
      </c>
      <c r="C21" s="86">
        <f>SUM(C22,)</f>
        <v>0</v>
      </c>
      <c r="D21" s="86">
        <f>SUM(D22,)</f>
        <v>0</v>
      </c>
      <c r="E21" s="86">
        <f>SUM(E22,)</f>
        <v>0</v>
      </c>
      <c r="F21" s="86">
        <f>SUM(F22,)</f>
        <v>0</v>
      </c>
      <c r="G21" s="86">
        <f>SUM(G22,)</f>
        <v>0</v>
      </c>
      <c r="H21" s="65"/>
      <c r="J21" s="88"/>
      <c r="K21" s="88"/>
    </row>
    <row r="22" spans="1:12" s="66" customFormat="1" ht="14.25" customHeight="1" x14ac:dyDescent="0.25">
      <c r="A22" s="89">
        <v>31</v>
      </c>
      <c r="B22" s="90" t="s">
        <v>9</v>
      </c>
      <c r="C22" s="227">
        <v>0</v>
      </c>
      <c r="D22" s="91">
        <v>0</v>
      </c>
      <c r="E22" s="91">
        <v>0</v>
      </c>
      <c r="F22" s="91">
        <v>0</v>
      </c>
      <c r="G22" s="91">
        <v>0</v>
      </c>
      <c r="H22" s="65"/>
      <c r="I22" s="65"/>
      <c r="J22" s="92" t="e">
        <f>SUM(#REF!)</f>
        <v>#REF!</v>
      </c>
      <c r="K22" s="93" t="e">
        <f>SUM(#REF!)</f>
        <v>#REF!</v>
      </c>
      <c r="L22" s="66">
        <f>SUM(D22:I22)</f>
        <v>0</v>
      </c>
    </row>
    <row r="23" spans="1:12" s="104" customFormat="1" x14ac:dyDescent="0.25">
      <c r="A23" s="101">
        <v>4</v>
      </c>
      <c r="B23" s="102" t="s">
        <v>10</v>
      </c>
      <c r="C23" s="103">
        <f t="shared" ref="C23:G23" si="4">SUM(C24)</f>
        <v>0</v>
      </c>
      <c r="D23" s="103">
        <f t="shared" si="4"/>
        <v>100000</v>
      </c>
      <c r="E23" s="103">
        <f t="shared" si="4"/>
        <v>0</v>
      </c>
      <c r="F23" s="103">
        <f t="shared" si="4"/>
        <v>0</v>
      </c>
      <c r="G23" s="103">
        <f t="shared" si="4"/>
        <v>0</v>
      </c>
    </row>
    <row r="24" spans="1:12" s="105" customFormat="1" x14ac:dyDescent="0.25">
      <c r="A24" s="98">
        <v>42</v>
      </c>
      <c r="B24" s="99" t="s">
        <v>27</v>
      </c>
      <c r="C24" s="226">
        <v>0</v>
      </c>
      <c r="D24" s="100">
        <v>100000</v>
      </c>
      <c r="E24" s="100">
        <v>0</v>
      </c>
      <c r="F24" s="100">
        <v>0</v>
      </c>
      <c r="G24" s="100">
        <v>0</v>
      </c>
      <c r="H24" s="104"/>
      <c r="I24" s="104"/>
    </row>
    <row r="25" spans="1:12" s="66" customFormat="1" ht="31.5" x14ac:dyDescent="0.25">
      <c r="A25" s="77" t="s">
        <v>74</v>
      </c>
      <c r="B25" s="78" t="s">
        <v>75</v>
      </c>
      <c r="C25" s="79">
        <f t="shared" ref="C25:G26" si="5">SUM(C26)</f>
        <v>0</v>
      </c>
      <c r="D25" s="79">
        <f t="shared" si="5"/>
        <v>0</v>
      </c>
      <c r="E25" s="79">
        <f t="shared" si="5"/>
        <v>0</v>
      </c>
      <c r="F25" s="79">
        <f t="shared" si="5"/>
        <v>0</v>
      </c>
      <c r="G25" s="79">
        <f t="shared" si="5"/>
        <v>0</v>
      </c>
      <c r="H25" s="65"/>
      <c r="I25" s="65"/>
      <c r="J25" s="65"/>
      <c r="K25" s="65"/>
      <c r="L25" s="65"/>
    </row>
    <row r="26" spans="1:12" s="83" customFormat="1" ht="15" customHeight="1" x14ac:dyDescent="0.25">
      <c r="A26" s="80">
        <v>50</v>
      </c>
      <c r="B26" s="80" t="s">
        <v>72</v>
      </c>
      <c r="C26" s="81">
        <f t="shared" si="5"/>
        <v>0</v>
      </c>
      <c r="D26" s="81">
        <f t="shared" si="5"/>
        <v>0</v>
      </c>
      <c r="E26" s="81">
        <f t="shared" si="5"/>
        <v>0</v>
      </c>
      <c r="F26" s="81">
        <f t="shared" si="5"/>
        <v>0</v>
      </c>
      <c r="G26" s="81">
        <f t="shared" si="5"/>
        <v>0</v>
      </c>
      <c r="H26" s="65"/>
      <c r="I26" s="82"/>
      <c r="J26" s="82"/>
      <c r="K26" s="82"/>
      <c r="L26" s="82"/>
    </row>
    <row r="27" spans="1:12" s="87" customFormat="1" x14ac:dyDescent="0.25">
      <c r="A27" s="84">
        <v>3</v>
      </c>
      <c r="B27" s="85" t="s">
        <v>8</v>
      </c>
      <c r="C27" s="86">
        <f t="shared" ref="C27:G27" si="6">SUM(C28)</f>
        <v>0</v>
      </c>
      <c r="D27" s="86">
        <f t="shared" si="6"/>
        <v>0</v>
      </c>
      <c r="E27" s="86">
        <f t="shared" si="6"/>
        <v>0</v>
      </c>
      <c r="F27" s="86">
        <f t="shared" si="6"/>
        <v>0</v>
      </c>
      <c r="G27" s="86">
        <f t="shared" si="6"/>
        <v>0</v>
      </c>
      <c r="H27" s="65"/>
      <c r="J27" s="88"/>
      <c r="K27" s="88"/>
    </row>
    <row r="28" spans="1:12" s="66" customFormat="1" ht="14.25" customHeight="1" x14ac:dyDescent="0.25">
      <c r="A28" s="89">
        <v>31</v>
      </c>
      <c r="B28" s="90" t="s">
        <v>9</v>
      </c>
      <c r="C28" s="227">
        <v>0</v>
      </c>
      <c r="D28" s="91">
        <v>0</v>
      </c>
      <c r="E28" s="91">
        <v>0</v>
      </c>
      <c r="F28" s="91">
        <v>0</v>
      </c>
      <c r="G28" s="91">
        <v>0</v>
      </c>
      <c r="H28" s="65"/>
      <c r="I28" s="65"/>
      <c r="J28" s="92" t="e">
        <f>SUM(#REF!)</f>
        <v>#REF!</v>
      </c>
      <c r="K28" s="93" t="e">
        <f>SUM(#REF!)</f>
        <v>#REF!</v>
      </c>
      <c r="L28" s="66">
        <f>SUM(D28:I28)</f>
        <v>0</v>
      </c>
    </row>
    <row r="29" spans="1:12" s="66" customFormat="1" x14ac:dyDescent="0.25">
      <c r="A29" s="77" t="s">
        <v>76</v>
      </c>
      <c r="B29" s="78" t="s">
        <v>154</v>
      </c>
      <c r="C29" s="79">
        <f t="shared" ref="C29:G29" si="7">SUM(C30)</f>
        <v>0</v>
      </c>
      <c r="D29" s="79">
        <f t="shared" si="7"/>
        <v>453991</v>
      </c>
      <c r="E29" s="79">
        <f t="shared" si="7"/>
        <v>0</v>
      </c>
      <c r="F29" s="79">
        <f t="shared" si="7"/>
        <v>0</v>
      </c>
      <c r="G29" s="79">
        <f t="shared" si="7"/>
        <v>0</v>
      </c>
      <c r="H29" s="65"/>
      <c r="I29" s="65"/>
      <c r="J29" s="65"/>
      <c r="K29" s="65"/>
      <c r="L29" s="65"/>
    </row>
    <row r="30" spans="1:12" s="83" customFormat="1" ht="15" customHeight="1" x14ac:dyDescent="0.25">
      <c r="A30" s="80">
        <v>50</v>
      </c>
      <c r="B30" s="80" t="s">
        <v>77</v>
      </c>
      <c r="C30" s="81">
        <f>SUM(C31,C33)</f>
        <v>0</v>
      </c>
      <c r="D30" s="81">
        <f t="shared" ref="D30:G30" si="8">SUM(D31,D33)</f>
        <v>453991</v>
      </c>
      <c r="E30" s="81">
        <f t="shared" si="8"/>
        <v>0</v>
      </c>
      <c r="F30" s="81">
        <f t="shared" si="8"/>
        <v>0</v>
      </c>
      <c r="G30" s="81">
        <f t="shared" si="8"/>
        <v>0</v>
      </c>
      <c r="H30" s="65"/>
      <c r="I30" s="82"/>
      <c r="J30" s="82"/>
      <c r="K30" s="82"/>
      <c r="L30" s="82"/>
    </row>
    <row r="31" spans="1:12" s="87" customFormat="1" x14ac:dyDescent="0.25">
      <c r="A31" s="84">
        <v>3</v>
      </c>
      <c r="B31" s="85" t="s">
        <v>8</v>
      </c>
      <c r="C31" s="86">
        <f t="shared" ref="C31:G31" si="9">SUM(C32)</f>
        <v>0</v>
      </c>
      <c r="D31" s="86">
        <f t="shared" si="9"/>
        <v>0</v>
      </c>
      <c r="E31" s="86">
        <f t="shared" si="9"/>
        <v>0</v>
      </c>
      <c r="F31" s="86">
        <f t="shared" si="9"/>
        <v>0</v>
      </c>
      <c r="G31" s="86">
        <f t="shared" si="9"/>
        <v>0</v>
      </c>
      <c r="H31" s="65"/>
      <c r="J31" s="88"/>
      <c r="K31" s="88"/>
    </row>
    <row r="32" spans="1:12" s="66" customFormat="1" ht="14.25" customHeight="1" x14ac:dyDescent="0.25">
      <c r="A32" s="89">
        <v>31</v>
      </c>
      <c r="B32" s="90" t="s">
        <v>9</v>
      </c>
      <c r="C32" s="227">
        <v>0</v>
      </c>
      <c r="D32" s="91">
        <v>0</v>
      </c>
      <c r="E32" s="91">
        <v>0</v>
      </c>
      <c r="F32" s="91">
        <v>0</v>
      </c>
      <c r="G32" s="91">
        <v>0</v>
      </c>
      <c r="H32" s="65"/>
      <c r="I32" s="65"/>
      <c r="J32" s="92" t="e">
        <f>SUM(#REF!)</f>
        <v>#REF!</v>
      </c>
      <c r="K32" s="93" t="e">
        <f>SUM(#REF!)</f>
        <v>#REF!</v>
      </c>
      <c r="L32" s="66">
        <f>SUM(D32:I32)</f>
        <v>0</v>
      </c>
    </row>
    <row r="33" spans="1:12" s="104" customFormat="1" x14ac:dyDescent="0.25">
      <c r="A33" s="101">
        <v>4</v>
      </c>
      <c r="B33" s="102" t="s">
        <v>10</v>
      </c>
      <c r="C33" s="103">
        <f t="shared" ref="C33:G33" si="10">SUM(C34)</f>
        <v>0</v>
      </c>
      <c r="D33" s="103">
        <f t="shared" si="10"/>
        <v>453991</v>
      </c>
      <c r="E33" s="103">
        <f t="shared" si="10"/>
        <v>0</v>
      </c>
      <c r="F33" s="103">
        <f t="shared" si="10"/>
        <v>0</v>
      </c>
      <c r="G33" s="103">
        <f t="shared" si="10"/>
        <v>0</v>
      </c>
    </row>
    <row r="34" spans="1:12" s="105" customFormat="1" x14ac:dyDescent="0.25">
      <c r="A34" s="98">
        <v>42</v>
      </c>
      <c r="B34" s="99" t="s">
        <v>27</v>
      </c>
      <c r="C34" s="225">
        <v>0</v>
      </c>
      <c r="D34" s="100">
        <v>453991</v>
      </c>
      <c r="E34" s="100">
        <v>0</v>
      </c>
      <c r="F34" s="100">
        <v>0</v>
      </c>
      <c r="G34" s="100">
        <v>0</v>
      </c>
      <c r="H34" s="104"/>
      <c r="I34" s="104"/>
    </row>
    <row r="35" spans="1:12" s="66" customFormat="1" x14ac:dyDescent="0.25">
      <c r="A35" s="74" t="s">
        <v>78</v>
      </c>
      <c r="B35" s="75" t="s">
        <v>79</v>
      </c>
      <c r="C35" s="76">
        <f>SUM(C36,C42)</f>
        <v>1004929</v>
      </c>
      <c r="D35" s="76">
        <f>SUM(D36,D42)</f>
        <v>748586</v>
      </c>
      <c r="E35" s="76">
        <f>SUM(E36,E42)</f>
        <v>748586</v>
      </c>
      <c r="F35" s="76">
        <f>SUM(F36,F42)</f>
        <v>748586</v>
      </c>
      <c r="G35" s="76">
        <f>SUM(G36,G42)</f>
        <v>748586</v>
      </c>
      <c r="H35" s="65"/>
      <c r="I35" s="65"/>
      <c r="J35" s="65"/>
      <c r="K35" s="65"/>
      <c r="L35" s="65"/>
    </row>
    <row r="36" spans="1:12" s="66" customFormat="1" ht="31.5" x14ac:dyDescent="0.25">
      <c r="A36" s="77" t="s">
        <v>80</v>
      </c>
      <c r="B36" s="78" t="s">
        <v>81</v>
      </c>
      <c r="C36" s="79">
        <f>SUM(C37)</f>
        <v>712938</v>
      </c>
      <c r="D36" s="79">
        <f t="shared" ref="D36:G36" si="11">SUM(D37)</f>
        <v>0</v>
      </c>
      <c r="E36" s="79">
        <f t="shared" si="11"/>
        <v>0</v>
      </c>
      <c r="F36" s="79">
        <f t="shared" si="11"/>
        <v>0</v>
      </c>
      <c r="G36" s="79">
        <f t="shared" si="11"/>
        <v>0</v>
      </c>
      <c r="H36" s="65"/>
      <c r="I36" s="65"/>
      <c r="J36" s="65"/>
      <c r="K36" s="65"/>
      <c r="L36" s="65"/>
    </row>
    <row r="37" spans="1:12" s="83" customFormat="1" ht="15" customHeight="1" x14ac:dyDescent="0.25">
      <c r="A37" s="80">
        <v>50</v>
      </c>
      <c r="B37" s="80" t="s">
        <v>77</v>
      </c>
      <c r="C37" s="81">
        <f>SUM(C38,C40)</f>
        <v>712938</v>
      </c>
      <c r="D37" s="81">
        <f>SUM(D38,)</f>
        <v>0</v>
      </c>
      <c r="E37" s="81">
        <f>SUM(E38,)</f>
        <v>0</v>
      </c>
      <c r="F37" s="81">
        <f>SUM(F38,)</f>
        <v>0</v>
      </c>
      <c r="G37" s="81">
        <f>SUM(G38,)</f>
        <v>0</v>
      </c>
      <c r="H37" s="65"/>
      <c r="I37" s="82"/>
      <c r="J37" s="82"/>
      <c r="K37" s="82"/>
      <c r="L37" s="82"/>
    </row>
    <row r="38" spans="1:12" s="97" customFormat="1" x14ac:dyDescent="0.25">
      <c r="A38" s="84">
        <v>3</v>
      </c>
      <c r="B38" s="85" t="s">
        <v>8</v>
      </c>
      <c r="C38" s="95">
        <f>SUM(C39)</f>
        <v>23890</v>
      </c>
      <c r="D38" s="95">
        <f>SUM(D39)</f>
        <v>0</v>
      </c>
      <c r="E38" s="95">
        <f>SUM(E39)</f>
        <v>0</v>
      </c>
      <c r="F38" s="95">
        <f>SUM(F39)</f>
        <v>0</v>
      </c>
      <c r="G38" s="95">
        <f>SUM(G39)</f>
        <v>0</v>
      </c>
      <c r="H38" s="65"/>
      <c r="I38" s="96"/>
      <c r="J38" s="96"/>
      <c r="K38" s="96"/>
      <c r="L38" s="96"/>
    </row>
    <row r="39" spans="1:12" s="66" customFormat="1" ht="15.75" customHeight="1" x14ac:dyDescent="0.25">
      <c r="A39" s="98">
        <v>32</v>
      </c>
      <c r="B39" s="99" t="s">
        <v>19</v>
      </c>
      <c r="C39" s="226">
        <v>23890</v>
      </c>
      <c r="D39" s="100">
        <v>0</v>
      </c>
      <c r="E39" s="100">
        <v>0</v>
      </c>
      <c r="F39" s="100">
        <v>0</v>
      </c>
      <c r="G39" s="100">
        <v>0</v>
      </c>
      <c r="H39" s="65"/>
      <c r="I39" s="65"/>
    </row>
    <row r="40" spans="1:12" s="104" customFormat="1" x14ac:dyDescent="0.25">
      <c r="A40" s="101">
        <v>4</v>
      </c>
      <c r="B40" s="102" t="s">
        <v>10</v>
      </c>
      <c r="C40" s="103">
        <f t="shared" ref="C40:G40" si="12">SUM(C41)</f>
        <v>689048</v>
      </c>
      <c r="D40" s="103">
        <f t="shared" si="12"/>
        <v>0</v>
      </c>
      <c r="E40" s="103">
        <f t="shared" si="12"/>
        <v>0</v>
      </c>
      <c r="F40" s="103">
        <f t="shared" si="12"/>
        <v>0</v>
      </c>
      <c r="G40" s="103">
        <f t="shared" si="12"/>
        <v>0</v>
      </c>
    </row>
    <row r="41" spans="1:12" s="105" customFormat="1" x14ac:dyDescent="0.25">
      <c r="A41" s="98">
        <v>42</v>
      </c>
      <c r="B41" s="99" t="s">
        <v>27</v>
      </c>
      <c r="C41" s="225">
        <v>689048</v>
      </c>
      <c r="D41" s="100">
        <v>0</v>
      </c>
      <c r="E41" s="100">
        <v>0</v>
      </c>
      <c r="F41" s="100">
        <v>0</v>
      </c>
      <c r="G41" s="100">
        <v>0</v>
      </c>
      <c r="H41" s="104"/>
      <c r="I41" s="104"/>
    </row>
    <row r="42" spans="1:12" s="66" customFormat="1" x14ac:dyDescent="0.25">
      <c r="A42" s="77" t="s">
        <v>82</v>
      </c>
      <c r="B42" s="78" t="s">
        <v>83</v>
      </c>
      <c r="C42" s="79">
        <f t="shared" ref="C42:G42" si="13">SUM(C43)</f>
        <v>291991</v>
      </c>
      <c r="D42" s="79">
        <f t="shared" si="13"/>
        <v>748586</v>
      </c>
      <c r="E42" s="79">
        <f t="shared" si="13"/>
        <v>748586</v>
      </c>
      <c r="F42" s="79">
        <f t="shared" si="13"/>
        <v>748586</v>
      </c>
      <c r="G42" s="79">
        <f t="shared" si="13"/>
        <v>748586</v>
      </c>
      <c r="H42" s="65"/>
      <c r="I42" s="65"/>
      <c r="J42" s="65"/>
      <c r="K42" s="65"/>
      <c r="L42" s="65"/>
    </row>
    <row r="43" spans="1:12" s="83" customFormat="1" ht="15" customHeight="1" x14ac:dyDescent="0.25">
      <c r="A43" s="80">
        <v>50</v>
      </c>
      <c r="B43" s="80" t="s">
        <v>77</v>
      </c>
      <c r="C43" s="81">
        <f t="shared" ref="C43:G43" si="14">SUM(C44,)</f>
        <v>291991</v>
      </c>
      <c r="D43" s="81">
        <f t="shared" si="14"/>
        <v>748586</v>
      </c>
      <c r="E43" s="81">
        <f t="shared" si="14"/>
        <v>748586</v>
      </c>
      <c r="F43" s="81">
        <f t="shared" si="14"/>
        <v>748586</v>
      </c>
      <c r="G43" s="81">
        <f t="shared" si="14"/>
        <v>748586</v>
      </c>
      <c r="H43" s="65"/>
      <c r="I43" s="82"/>
      <c r="J43" s="82"/>
      <c r="K43" s="82"/>
      <c r="L43" s="82"/>
    </row>
    <row r="44" spans="1:12" s="104" customFormat="1" x14ac:dyDescent="0.25">
      <c r="A44" s="101">
        <v>4</v>
      </c>
      <c r="B44" s="102" t="s">
        <v>10</v>
      </c>
      <c r="C44" s="103">
        <f t="shared" ref="C44:G44" si="15">SUM(C45)</f>
        <v>291991</v>
      </c>
      <c r="D44" s="103">
        <f t="shared" si="15"/>
        <v>748586</v>
      </c>
      <c r="E44" s="103">
        <f t="shared" si="15"/>
        <v>748586</v>
      </c>
      <c r="F44" s="103">
        <f t="shared" si="15"/>
        <v>748586</v>
      </c>
      <c r="G44" s="103">
        <f t="shared" si="15"/>
        <v>748586</v>
      </c>
    </row>
    <row r="45" spans="1:12" s="105" customFormat="1" x14ac:dyDescent="0.25">
      <c r="A45" s="98">
        <v>42</v>
      </c>
      <c r="B45" s="99" t="s">
        <v>27</v>
      </c>
      <c r="C45" s="226">
        <v>291991</v>
      </c>
      <c r="D45" s="100">
        <v>748586</v>
      </c>
      <c r="E45" s="100">
        <v>748586</v>
      </c>
      <c r="F45" s="100">
        <v>748586</v>
      </c>
      <c r="G45" s="100">
        <v>748586</v>
      </c>
      <c r="H45" s="104"/>
      <c r="I45" s="104"/>
    </row>
    <row r="46" spans="1:12" s="66" customFormat="1" x14ac:dyDescent="0.25">
      <c r="A46" s="74" t="s">
        <v>84</v>
      </c>
      <c r="B46" s="75" t="s">
        <v>85</v>
      </c>
      <c r="C46" s="76">
        <f>SUM(C47)</f>
        <v>11747413.459999999</v>
      </c>
      <c r="D46" s="76">
        <f>SUM(D47)</f>
        <v>13274860.430000002</v>
      </c>
      <c r="E46" s="76">
        <f>SUM(E47)</f>
        <v>13614741</v>
      </c>
      <c r="F46" s="76">
        <f>SUM(F47)</f>
        <v>13614741</v>
      </c>
      <c r="G46" s="76">
        <f>SUM(G47)</f>
        <v>13614741</v>
      </c>
      <c r="H46" s="65"/>
      <c r="I46" s="65"/>
      <c r="J46" s="65"/>
      <c r="K46" s="65"/>
      <c r="L46" s="65"/>
    </row>
    <row r="47" spans="1:12" s="66" customFormat="1" ht="31.5" x14ac:dyDescent="0.25">
      <c r="A47" s="77" t="s">
        <v>80</v>
      </c>
      <c r="B47" s="78" t="s">
        <v>86</v>
      </c>
      <c r="C47" s="79">
        <f>SUM(C48,C57,C62,C66,C72,C75,C78,C81)</f>
        <v>11747413.459999999</v>
      </c>
      <c r="D47" s="79">
        <f>SUM(D48,D57,D62,D66,D72,D75,D78,D81)</f>
        <v>13274860.430000002</v>
      </c>
      <c r="E47" s="79">
        <f>SUM(E48,E57,E62,E66,E72,E75,E78,E81)</f>
        <v>13614741</v>
      </c>
      <c r="F47" s="79">
        <f>SUM(F48,F57,F62,F66,F72,F75,F78,F81)</f>
        <v>13614741</v>
      </c>
      <c r="G47" s="79">
        <f>SUM(G48,G57,G62,G66,G72,G75,G78,G81)</f>
        <v>13614741</v>
      </c>
      <c r="H47" s="65"/>
      <c r="I47" s="65"/>
      <c r="J47" s="65"/>
      <c r="K47" s="65"/>
      <c r="L47" s="65"/>
    </row>
    <row r="48" spans="1:12" s="97" customFormat="1" x14ac:dyDescent="0.25">
      <c r="A48" s="80">
        <v>31</v>
      </c>
      <c r="B48" s="80" t="s">
        <v>87</v>
      </c>
      <c r="C48" s="81">
        <f>SUM(C49,C54)</f>
        <v>99721.79</v>
      </c>
      <c r="D48" s="81">
        <f>SUM(D49,D54)</f>
        <v>324317.98</v>
      </c>
      <c r="E48" s="81">
        <f>SUM(E49,E54)</f>
        <v>161593</v>
      </c>
      <c r="F48" s="81">
        <f>SUM(F49,F54)</f>
        <v>161593</v>
      </c>
      <c r="G48" s="81">
        <f>SUM(G49,G54)</f>
        <v>161593</v>
      </c>
      <c r="H48" s="65"/>
      <c r="I48" s="96"/>
      <c r="J48" s="96"/>
      <c r="K48" s="96"/>
      <c r="L48" s="96"/>
    </row>
    <row r="49" spans="1:14" s="97" customFormat="1" x14ac:dyDescent="0.25">
      <c r="A49" s="84">
        <v>3</v>
      </c>
      <c r="B49" s="85" t="s">
        <v>8</v>
      </c>
      <c r="C49" s="95">
        <f>SUM(C50,C51,C52,C53)</f>
        <v>2928.31</v>
      </c>
      <c r="D49" s="95">
        <f>SUM(D50,D51,D52,D53)</f>
        <v>4317.9799999999996</v>
      </c>
      <c r="E49" s="95">
        <f>SUM(E50,E51,E52,E53)</f>
        <v>4318</v>
      </c>
      <c r="F49" s="95">
        <f>SUM(F50,F51,F52,F53)</f>
        <v>4318</v>
      </c>
      <c r="G49" s="95">
        <f>SUM(G50,G51,G52,G53)</f>
        <v>4318</v>
      </c>
      <c r="H49" s="65"/>
      <c r="I49" s="96"/>
      <c r="J49" s="96"/>
      <c r="K49" s="96"/>
      <c r="L49" s="96"/>
    </row>
    <row r="50" spans="1:14" s="66" customFormat="1" ht="14.25" customHeight="1" x14ac:dyDescent="0.25">
      <c r="A50" s="89">
        <v>31</v>
      </c>
      <c r="B50" s="90" t="s">
        <v>9</v>
      </c>
      <c r="C50" s="91">
        <v>0</v>
      </c>
      <c r="D50" s="91">
        <v>0</v>
      </c>
      <c r="E50" s="91">
        <v>0</v>
      </c>
      <c r="F50" s="91">
        <v>0</v>
      </c>
      <c r="G50" s="91">
        <v>0</v>
      </c>
      <c r="H50" s="65"/>
      <c r="I50" s="65"/>
      <c r="J50" s="92" t="e">
        <f>SUM(#REF!)</f>
        <v>#REF!</v>
      </c>
      <c r="K50" s="93" t="e">
        <f>SUM(#REF!)</f>
        <v>#REF!</v>
      </c>
      <c r="L50" s="66">
        <f>SUM(D50:I50)</f>
        <v>0</v>
      </c>
    </row>
    <row r="51" spans="1:14" s="66" customFormat="1" ht="15.75" customHeight="1" x14ac:dyDescent="0.25">
      <c r="A51" s="89">
        <v>32</v>
      </c>
      <c r="B51" s="90" t="s">
        <v>19</v>
      </c>
      <c r="C51" s="94">
        <v>0</v>
      </c>
      <c r="D51" s="94">
        <v>0</v>
      </c>
      <c r="E51" s="94">
        <v>0</v>
      </c>
      <c r="F51" s="94">
        <v>0</v>
      </c>
      <c r="G51" s="94">
        <v>0</v>
      </c>
      <c r="H51" s="65"/>
      <c r="I51" s="65"/>
    </row>
    <row r="52" spans="1:14" s="66" customFormat="1" ht="15.75" customHeight="1" x14ac:dyDescent="0.25">
      <c r="A52" s="89">
        <v>34</v>
      </c>
      <c r="B52" s="90" t="s">
        <v>88</v>
      </c>
      <c r="C52" s="94">
        <v>2928.31</v>
      </c>
      <c r="D52" s="94">
        <v>2867.98</v>
      </c>
      <c r="E52" s="94">
        <v>2868</v>
      </c>
      <c r="F52" s="94">
        <v>2868</v>
      </c>
      <c r="G52" s="94">
        <v>2868</v>
      </c>
      <c r="H52" s="65"/>
      <c r="I52" s="65"/>
    </row>
    <row r="53" spans="1:14" s="66" customFormat="1" ht="15.75" customHeight="1" x14ac:dyDescent="0.25">
      <c r="A53" s="89">
        <v>38</v>
      </c>
      <c r="B53" s="90" t="s">
        <v>89</v>
      </c>
      <c r="C53" s="94">
        <v>0</v>
      </c>
      <c r="D53" s="94">
        <v>1450</v>
      </c>
      <c r="E53" s="94">
        <v>1450</v>
      </c>
      <c r="F53" s="94">
        <v>1450</v>
      </c>
      <c r="G53" s="94">
        <v>1450</v>
      </c>
      <c r="H53" s="65"/>
      <c r="I53" s="65"/>
    </row>
    <row r="54" spans="1:14" s="104" customFormat="1" x14ac:dyDescent="0.25">
      <c r="A54" s="101">
        <v>4</v>
      </c>
      <c r="B54" s="102" t="s">
        <v>10</v>
      </c>
      <c r="C54" s="103">
        <f>SUM(C56,C55)</f>
        <v>96793.48</v>
      </c>
      <c r="D54" s="103">
        <f>SUM(D56,D55)</f>
        <v>320000</v>
      </c>
      <c r="E54" s="103">
        <f>SUM(E56,E55)</f>
        <v>157275</v>
      </c>
      <c r="F54" s="103">
        <f>SUM(F56,F55)</f>
        <v>157275</v>
      </c>
      <c r="G54" s="103">
        <f>SUM(G56,G55)</f>
        <v>157275</v>
      </c>
    </row>
    <row r="55" spans="1:14" s="105" customFormat="1" ht="31.5" x14ac:dyDescent="0.25">
      <c r="A55" s="98">
        <v>41</v>
      </c>
      <c r="B55" s="99" t="s">
        <v>11</v>
      </c>
      <c r="C55" s="100">
        <v>1596.76</v>
      </c>
      <c r="D55" s="100">
        <v>0</v>
      </c>
      <c r="E55" s="100">
        <v>40595</v>
      </c>
      <c r="F55" s="100">
        <v>40595</v>
      </c>
      <c r="G55" s="100">
        <v>40595</v>
      </c>
      <c r="H55" s="104"/>
      <c r="I55" s="104"/>
    </row>
    <row r="56" spans="1:14" s="105" customFormat="1" x14ac:dyDescent="0.25">
      <c r="A56" s="98">
        <v>42</v>
      </c>
      <c r="B56" s="99" t="s">
        <v>27</v>
      </c>
      <c r="C56" s="100">
        <v>95196.72</v>
      </c>
      <c r="D56" s="100">
        <v>320000</v>
      </c>
      <c r="E56" s="100">
        <v>116680</v>
      </c>
      <c r="F56" s="100">
        <v>116680</v>
      </c>
      <c r="G56" s="100">
        <v>116680</v>
      </c>
      <c r="H56" s="104"/>
      <c r="I56" s="104"/>
    </row>
    <row r="57" spans="1:14" s="97" customFormat="1" x14ac:dyDescent="0.25">
      <c r="A57" s="80">
        <v>43</v>
      </c>
      <c r="B57" s="80" t="s">
        <v>90</v>
      </c>
      <c r="C57" s="106">
        <f t="shared" ref="C57:G57" si="16">SUM(C58)</f>
        <v>11032586.809999999</v>
      </c>
      <c r="D57" s="106">
        <f t="shared" si="16"/>
        <v>12374229.710000001</v>
      </c>
      <c r="E57" s="106">
        <f t="shared" si="16"/>
        <v>13045000</v>
      </c>
      <c r="F57" s="106">
        <f t="shared" si="16"/>
        <v>13045000</v>
      </c>
      <c r="G57" s="106">
        <f t="shared" si="16"/>
        <v>13045000</v>
      </c>
      <c r="H57" s="65"/>
      <c r="I57" s="96"/>
      <c r="J57" s="96"/>
      <c r="K57" s="96"/>
      <c r="L57" s="96"/>
    </row>
    <row r="58" spans="1:14" s="97" customFormat="1" x14ac:dyDescent="0.25">
      <c r="A58" s="84">
        <v>3</v>
      </c>
      <c r="B58" s="85" t="s">
        <v>8</v>
      </c>
      <c r="C58" s="95">
        <f>SUM(C59,C60,C61)</f>
        <v>11032586.809999999</v>
      </c>
      <c r="D58" s="95">
        <f>SUM(D59,D60,D61)</f>
        <v>12374229.710000001</v>
      </c>
      <c r="E58" s="95">
        <f>SUM(E59,E60,E61)</f>
        <v>13045000</v>
      </c>
      <c r="F58" s="95">
        <f>SUM(F59,F60,F61)</f>
        <v>13045000</v>
      </c>
      <c r="G58" s="95">
        <f>SUM(G59,G60,G61)</f>
        <v>13045000</v>
      </c>
      <c r="H58" s="65"/>
      <c r="I58" s="96"/>
      <c r="J58" s="96"/>
      <c r="K58" s="96"/>
      <c r="L58" s="96"/>
    </row>
    <row r="59" spans="1:14" s="66" customFormat="1" ht="15.75" customHeight="1" x14ac:dyDescent="0.25">
      <c r="A59" s="89">
        <v>31</v>
      </c>
      <c r="B59" s="90" t="s">
        <v>9</v>
      </c>
      <c r="C59" s="94">
        <v>9250469.1199999992</v>
      </c>
      <c r="D59" s="94">
        <v>10443815.710000001</v>
      </c>
      <c r="E59" s="94">
        <v>10834086</v>
      </c>
      <c r="F59" s="94">
        <v>10834086</v>
      </c>
      <c r="G59" s="94">
        <v>10834086</v>
      </c>
      <c r="H59" s="65"/>
      <c r="I59" s="65"/>
    </row>
    <row r="60" spans="1:14" s="66" customFormat="1" ht="15.75" customHeight="1" x14ac:dyDescent="0.25">
      <c r="A60" s="89">
        <v>32</v>
      </c>
      <c r="B60" s="90" t="s">
        <v>19</v>
      </c>
      <c r="C60" s="94">
        <v>1779391.43</v>
      </c>
      <c r="D60" s="94">
        <v>1926432</v>
      </c>
      <c r="E60" s="94">
        <v>2206932</v>
      </c>
      <c r="F60" s="94">
        <v>2206932</v>
      </c>
      <c r="G60" s="94">
        <v>2206932</v>
      </c>
      <c r="H60" s="65"/>
      <c r="I60" s="65"/>
    </row>
    <row r="61" spans="1:14" s="66" customFormat="1" ht="15.75" customHeight="1" x14ac:dyDescent="0.25">
      <c r="A61" s="89">
        <v>34</v>
      </c>
      <c r="B61" s="90" t="s">
        <v>88</v>
      </c>
      <c r="C61" s="94">
        <v>2726.26</v>
      </c>
      <c r="D61" s="94">
        <v>3982</v>
      </c>
      <c r="E61" s="94">
        <v>3982</v>
      </c>
      <c r="F61" s="94">
        <v>3982</v>
      </c>
      <c r="G61" s="94">
        <v>3982</v>
      </c>
      <c r="H61" s="65"/>
      <c r="I61" s="65"/>
    </row>
    <row r="62" spans="1:14" s="97" customFormat="1" x14ac:dyDescent="0.25">
      <c r="A62" s="107">
        <v>58</v>
      </c>
      <c r="B62" s="107" t="s">
        <v>91</v>
      </c>
      <c r="C62" s="108">
        <f t="shared" ref="C62:G62" si="17">SUM(C63)</f>
        <v>330575.57</v>
      </c>
      <c r="D62" s="108">
        <f t="shared" si="17"/>
        <v>560000</v>
      </c>
      <c r="E62" s="108">
        <f t="shared" si="17"/>
        <v>395848</v>
      </c>
      <c r="F62" s="108">
        <f t="shared" si="17"/>
        <v>395848</v>
      </c>
      <c r="G62" s="108">
        <f t="shared" si="17"/>
        <v>395848</v>
      </c>
      <c r="H62" s="96"/>
      <c r="I62" s="96"/>
      <c r="J62" s="96"/>
      <c r="K62" s="96"/>
      <c r="L62" s="96"/>
      <c r="M62" s="96"/>
      <c r="N62" s="96"/>
    </row>
    <row r="63" spans="1:14" s="87" customFormat="1" x14ac:dyDescent="0.25">
      <c r="A63" s="109">
        <v>3</v>
      </c>
      <c r="B63" s="110" t="s">
        <v>8</v>
      </c>
      <c r="C63" s="86">
        <f>SUM(C64)</f>
        <v>330575.57</v>
      </c>
      <c r="D63" s="86">
        <f>SUM(D64)</f>
        <v>560000</v>
      </c>
      <c r="E63" s="86">
        <f>SUM(E64:E65)</f>
        <v>395848</v>
      </c>
      <c r="F63" s="86">
        <f t="shared" ref="F63:G63" si="18">SUM(F64:F65)</f>
        <v>395848</v>
      </c>
      <c r="G63" s="86">
        <f t="shared" si="18"/>
        <v>395848</v>
      </c>
      <c r="J63" s="88"/>
      <c r="K63" s="88"/>
    </row>
    <row r="64" spans="1:14" s="66" customFormat="1" ht="15.75" customHeight="1" x14ac:dyDescent="0.25">
      <c r="A64" s="89">
        <v>31</v>
      </c>
      <c r="B64" s="90" t="s">
        <v>9</v>
      </c>
      <c r="C64" s="227">
        <v>330575.57</v>
      </c>
      <c r="D64" s="94">
        <v>560000</v>
      </c>
      <c r="E64" s="94">
        <v>383348</v>
      </c>
      <c r="F64" s="94">
        <v>383348</v>
      </c>
      <c r="G64" s="94">
        <v>383348</v>
      </c>
      <c r="H64" s="65"/>
      <c r="I64" s="65"/>
    </row>
    <row r="65" spans="1:14" s="66" customFormat="1" ht="15.75" customHeight="1" x14ac:dyDescent="0.25">
      <c r="A65" s="89">
        <v>32</v>
      </c>
      <c r="B65" s="90" t="s">
        <v>19</v>
      </c>
      <c r="C65" s="94"/>
      <c r="D65" s="94"/>
      <c r="E65" s="94">
        <v>12500</v>
      </c>
      <c r="F65" s="94">
        <v>12500</v>
      </c>
      <c r="G65" s="94">
        <v>12500</v>
      </c>
      <c r="H65" s="65"/>
      <c r="I65" s="65"/>
    </row>
    <row r="66" spans="1:14" s="97" customFormat="1" x14ac:dyDescent="0.25">
      <c r="A66" s="111">
        <v>58</v>
      </c>
      <c r="B66" s="107" t="s">
        <v>73</v>
      </c>
      <c r="C66" s="108">
        <f>SUM(C67,C70)</f>
        <v>255000</v>
      </c>
      <c r="D66" s="108">
        <f t="shared" ref="D66:G66" si="19">SUM(D67,D70)</f>
        <v>0</v>
      </c>
      <c r="E66" s="108">
        <f t="shared" si="19"/>
        <v>0</v>
      </c>
      <c r="F66" s="108">
        <f t="shared" si="19"/>
        <v>0</v>
      </c>
      <c r="G66" s="108">
        <f t="shared" si="19"/>
        <v>0</v>
      </c>
      <c r="H66" s="96"/>
      <c r="I66" s="96"/>
      <c r="J66" s="96"/>
      <c r="K66" s="96"/>
      <c r="L66" s="96"/>
      <c r="M66" s="96"/>
      <c r="N66" s="96"/>
    </row>
    <row r="67" spans="1:14" s="87" customFormat="1" x14ac:dyDescent="0.25">
      <c r="A67" s="109">
        <v>3</v>
      </c>
      <c r="B67" s="110" t="s">
        <v>8</v>
      </c>
      <c r="C67" s="86">
        <f>SUM(C68:C69)</f>
        <v>0</v>
      </c>
      <c r="D67" s="86">
        <f t="shared" ref="D67:G67" si="20">SUM(D68:D69)</f>
        <v>0</v>
      </c>
      <c r="E67" s="86">
        <f t="shared" si="20"/>
        <v>0</v>
      </c>
      <c r="F67" s="86">
        <f t="shared" si="20"/>
        <v>0</v>
      </c>
      <c r="G67" s="86">
        <f t="shared" si="20"/>
        <v>0</v>
      </c>
      <c r="J67" s="88"/>
      <c r="K67" s="88"/>
    </row>
    <row r="68" spans="1:14" s="66" customFormat="1" ht="15.75" customHeight="1" x14ac:dyDescent="0.25">
      <c r="A68" s="89">
        <v>31</v>
      </c>
      <c r="B68" s="90" t="s">
        <v>9</v>
      </c>
      <c r="C68" s="94">
        <v>0</v>
      </c>
      <c r="D68" s="94">
        <v>0</v>
      </c>
      <c r="E68" s="94">
        <v>0</v>
      </c>
      <c r="F68" s="94">
        <v>0</v>
      </c>
      <c r="G68" s="94">
        <v>0</v>
      </c>
      <c r="H68" s="65"/>
      <c r="I68" s="65"/>
    </row>
    <row r="69" spans="1:14" s="66" customFormat="1" ht="15.75" customHeight="1" x14ac:dyDescent="0.25">
      <c r="A69" s="89">
        <v>32</v>
      </c>
      <c r="B69" s="90" t="s">
        <v>19</v>
      </c>
      <c r="C69" s="227">
        <v>0</v>
      </c>
      <c r="D69" s="94">
        <v>0</v>
      </c>
      <c r="E69" s="94">
        <v>0</v>
      </c>
      <c r="F69" s="94">
        <v>0</v>
      </c>
      <c r="G69" s="94">
        <v>0</v>
      </c>
      <c r="H69" s="65"/>
      <c r="I69" s="65"/>
    </row>
    <row r="70" spans="1:14" s="104" customFormat="1" x14ac:dyDescent="0.25">
      <c r="A70" s="101">
        <v>4</v>
      </c>
      <c r="B70" s="102" t="s">
        <v>10</v>
      </c>
      <c r="C70" s="103">
        <f t="shared" ref="C70:G70" si="21">SUM(C71)</f>
        <v>255000</v>
      </c>
      <c r="D70" s="103">
        <f t="shared" si="21"/>
        <v>0</v>
      </c>
      <c r="E70" s="103">
        <f t="shared" si="21"/>
        <v>0</v>
      </c>
      <c r="F70" s="103">
        <f t="shared" si="21"/>
        <v>0</v>
      </c>
      <c r="G70" s="103">
        <f t="shared" si="21"/>
        <v>0</v>
      </c>
    </row>
    <row r="71" spans="1:14" s="105" customFormat="1" x14ac:dyDescent="0.25">
      <c r="A71" s="98">
        <v>42</v>
      </c>
      <c r="B71" s="99" t="s">
        <v>27</v>
      </c>
      <c r="C71" s="226">
        <v>255000</v>
      </c>
      <c r="D71" s="100">
        <v>0</v>
      </c>
      <c r="E71" s="100">
        <v>0</v>
      </c>
      <c r="F71" s="100">
        <v>0</v>
      </c>
      <c r="G71" s="100">
        <v>0</v>
      </c>
      <c r="H71" s="104"/>
      <c r="I71" s="104"/>
    </row>
    <row r="72" spans="1:14" s="97" customFormat="1" x14ac:dyDescent="0.25">
      <c r="A72" s="111">
        <v>58</v>
      </c>
      <c r="B72" s="107" t="s">
        <v>91</v>
      </c>
      <c r="C72" s="108">
        <f t="shared" ref="C72:G72" si="22">SUM(C73)</f>
        <v>28290.66</v>
      </c>
      <c r="D72" s="108">
        <f t="shared" si="22"/>
        <v>0</v>
      </c>
      <c r="E72" s="108">
        <f t="shared" si="22"/>
        <v>0</v>
      </c>
      <c r="F72" s="108">
        <f t="shared" si="22"/>
        <v>0</v>
      </c>
      <c r="G72" s="108">
        <f t="shared" si="22"/>
        <v>0</v>
      </c>
      <c r="H72" s="96"/>
      <c r="I72" s="96"/>
      <c r="J72" s="96"/>
      <c r="K72" s="96"/>
      <c r="L72" s="96"/>
      <c r="M72" s="96"/>
      <c r="N72" s="96"/>
    </row>
    <row r="73" spans="1:14" s="87" customFormat="1" x14ac:dyDescent="0.25">
      <c r="A73" s="109">
        <v>3</v>
      </c>
      <c r="B73" s="110" t="s">
        <v>8</v>
      </c>
      <c r="C73" s="86">
        <f>SUM(C74)</f>
        <v>28290.66</v>
      </c>
      <c r="D73" s="86">
        <f>SUM(D74)</f>
        <v>0</v>
      </c>
      <c r="E73" s="86">
        <f>SUM(E74)</f>
        <v>0</v>
      </c>
      <c r="F73" s="86">
        <f>SUM(F74)</f>
        <v>0</v>
      </c>
      <c r="G73" s="86">
        <f>SUM(G74)</f>
        <v>0</v>
      </c>
      <c r="J73" s="88"/>
      <c r="K73" s="88"/>
    </row>
    <row r="74" spans="1:14" s="66" customFormat="1" ht="15.75" customHeight="1" x14ac:dyDescent="0.25">
      <c r="A74" s="89">
        <v>32</v>
      </c>
      <c r="B74" s="90" t="s">
        <v>19</v>
      </c>
      <c r="C74" s="227">
        <v>28290.66</v>
      </c>
      <c r="D74" s="94">
        <v>0</v>
      </c>
      <c r="E74" s="94">
        <v>0</v>
      </c>
      <c r="F74" s="94">
        <v>0</v>
      </c>
      <c r="G74" s="94">
        <v>0</v>
      </c>
      <c r="H74" s="65"/>
      <c r="I74" s="65"/>
    </row>
    <row r="75" spans="1:14" s="97" customFormat="1" x14ac:dyDescent="0.25">
      <c r="A75" s="107">
        <v>61</v>
      </c>
      <c r="B75" s="107" t="s">
        <v>92</v>
      </c>
      <c r="C75" s="108">
        <f t="shared" ref="C75:G76" si="23">SUM(C76)</f>
        <v>0</v>
      </c>
      <c r="D75" s="108">
        <f t="shared" si="23"/>
        <v>9012.74</v>
      </c>
      <c r="E75" s="108">
        <f t="shared" si="23"/>
        <v>5000</v>
      </c>
      <c r="F75" s="108">
        <f t="shared" si="23"/>
        <v>5000</v>
      </c>
      <c r="G75" s="108">
        <f t="shared" si="23"/>
        <v>5000</v>
      </c>
      <c r="H75" s="96"/>
      <c r="I75" s="96"/>
      <c r="J75" s="96"/>
      <c r="K75" s="96"/>
      <c r="L75" s="96"/>
      <c r="M75" s="96"/>
      <c r="N75" s="96"/>
    </row>
    <row r="76" spans="1:14" s="104" customFormat="1" x14ac:dyDescent="0.25">
      <c r="A76" s="101">
        <v>4</v>
      </c>
      <c r="B76" s="102" t="s">
        <v>10</v>
      </c>
      <c r="C76" s="103">
        <f t="shared" si="23"/>
        <v>0</v>
      </c>
      <c r="D76" s="103">
        <f t="shared" si="23"/>
        <v>9012.74</v>
      </c>
      <c r="E76" s="103">
        <f t="shared" si="23"/>
        <v>5000</v>
      </c>
      <c r="F76" s="103">
        <f t="shared" si="23"/>
        <v>5000</v>
      </c>
      <c r="G76" s="103">
        <f t="shared" si="23"/>
        <v>5000</v>
      </c>
    </row>
    <row r="77" spans="1:14" s="105" customFormat="1" x14ac:dyDescent="0.25">
      <c r="A77" s="98">
        <v>42</v>
      </c>
      <c r="B77" s="99" t="s">
        <v>27</v>
      </c>
      <c r="C77" s="226">
        <v>0</v>
      </c>
      <c r="D77" s="100">
        <v>9012.74</v>
      </c>
      <c r="E77" s="100">
        <v>5000</v>
      </c>
      <c r="F77" s="100">
        <v>5000</v>
      </c>
      <c r="G77" s="100">
        <v>5000</v>
      </c>
      <c r="H77" s="104"/>
      <c r="I77" s="104"/>
    </row>
    <row r="78" spans="1:14" s="97" customFormat="1" x14ac:dyDescent="0.25">
      <c r="A78" s="107">
        <v>71</v>
      </c>
      <c r="B78" s="107" t="s">
        <v>7</v>
      </c>
      <c r="C78" s="108">
        <f t="shared" ref="C78:G79" si="24">SUM(C79)</f>
        <v>0</v>
      </c>
      <c r="D78" s="108">
        <f t="shared" si="24"/>
        <v>664</v>
      </c>
      <c r="E78" s="108">
        <f t="shared" si="24"/>
        <v>664</v>
      </c>
      <c r="F78" s="108">
        <f t="shared" si="24"/>
        <v>664</v>
      </c>
      <c r="G78" s="108">
        <f t="shared" si="24"/>
        <v>664</v>
      </c>
      <c r="H78" s="96"/>
      <c r="I78" s="96"/>
      <c r="J78" s="96"/>
      <c r="K78" s="96"/>
      <c r="L78" s="96"/>
      <c r="M78" s="96"/>
      <c r="N78" s="96"/>
    </row>
    <row r="79" spans="1:14" s="87" customFormat="1" x14ac:dyDescent="0.25">
      <c r="A79" s="109">
        <v>3</v>
      </c>
      <c r="B79" s="110" t="s">
        <v>8</v>
      </c>
      <c r="C79" s="86">
        <f t="shared" si="24"/>
        <v>0</v>
      </c>
      <c r="D79" s="86">
        <f t="shared" si="24"/>
        <v>664</v>
      </c>
      <c r="E79" s="86">
        <f t="shared" si="24"/>
        <v>664</v>
      </c>
      <c r="F79" s="86">
        <f t="shared" si="24"/>
        <v>664</v>
      </c>
      <c r="G79" s="86">
        <f t="shared" si="24"/>
        <v>664</v>
      </c>
      <c r="J79" s="88"/>
      <c r="K79" s="88"/>
    </row>
    <row r="80" spans="1:14" s="66" customFormat="1" ht="14.45" customHeight="1" x14ac:dyDescent="0.25">
      <c r="A80" s="89">
        <v>32</v>
      </c>
      <c r="B80" s="90" t="s">
        <v>19</v>
      </c>
      <c r="C80" s="224">
        <v>0</v>
      </c>
      <c r="D80" s="94">
        <v>664</v>
      </c>
      <c r="E80" s="94">
        <v>664</v>
      </c>
      <c r="F80" s="94">
        <v>664</v>
      </c>
      <c r="G80" s="94">
        <v>664</v>
      </c>
      <c r="H80" s="65"/>
      <c r="I80" s="65"/>
      <c r="J80" s="92" t="e">
        <f>SUM(#REF!)</f>
        <v>#REF!</v>
      </c>
      <c r="K80" s="93" t="e">
        <f>SUM(#REF!)</f>
        <v>#REF!</v>
      </c>
      <c r="L80" s="66">
        <f>SUM(D80:I80)</f>
        <v>2656</v>
      </c>
    </row>
    <row r="81" spans="1:14" s="97" customFormat="1" x14ac:dyDescent="0.25">
      <c r="A81" s="107">
        <v>71</v>
      </c>
      <c r="B81" s="107" t="s">
        <v>93</v>
      </c>
      <c r="C81" s="108">
        <f t="shared" ref="C81:G82" si="25">SUM(C82)</f>
        <v>1238.6300000000001</v>
      </c>
      <c r="D81" s="108">
        <f t="shared" si="25"/>
        <v>6636</v>
      </c>
      <c r="E81" s="108">
        <f t="shared" si="25"/>
        <v>6636</v>
      </c>
      <c r="F81" s="108">
        <f t="shared" si="25"/>
        <v>6636</v>
      </c>
      <c r="G81" s="108">
        <f t="shared" si="25"/>
        <v>6636</v>
      </c>
      <c r="H81" s="96"/>
      <c r="I81" s="96"/>
      <c r="J81" s="96"/>
      <c r="K81" s="96"/>
      <c r="L81" s="96"/>
      <c r="M81" s="96"/>
      <c r="N81" s="96"/>
    </row>
    <row r="82" spans="1:14" s="87" customFormat="1" x14ac:dyDescent="0.25">
      <c r="A82" s="109">
        <v>3</v>
      </c>
      <c r="B82" s="110" t="s">
        <v>8</v>
      </c>
      <c r="C82" s="86">
        <f t="shared" si="25"/>
        <v>1238.6300000000001</v>
      </c>
      <c r="D82" s="86">
        <f t="shared" si="25"/>
        <v>6636</v>
      </c>
      <c r="E82" s="86">
        <f t="shared" si="25"/>
        <v>6636</v>
      </c>
      <c r="F82" s="86">
        <f t="shared" si="25"/>
        <v>6636</v>
      </c>
      <c r="G82" s="86">
        <f t="shared" si="25"/>
        <v>6636</v>
      </c>
      <c r="J82" s="88"/>
      <c r="K82" s="88"/>
    </row>
    <row r="83" spans="1:14" s="66" customFormat="1" ht="14.45" customHeight="1" x14ac:dyDescent="0.25">
      <c r="A83" s="89">
        <v>32</v>
      </c>
      <c r="B83" s="90" t="s">
        <v>19</v>
      </c>
      <c r="C83" s="227">
        <v>1238.6300000000001</v>
      </c>
      <c r="D83" s="94">
        <v>6636</v>
      </c>
      <c r="E83" s="94">
        <v>6636</v>
      </c>
      <c r="F83" s="94">
        <v>6636</v>
      </c>
      <c r="G83" s="94">
        <v>6636</v>
      </c>
      <c r="H83" s="65"/>
      <c r="I83" s="65"/>
      <c r="J83" s="92" t="e">
        <f>SUM(#REF!)</f>
        <v>#REF!</v>
      </c>
      <c r="K83" s="93" t="e">
        <f>SUM(#REF!)</f>
        <v>#REF!</v>
      </c>
      <c r="L83" s="66">
        <f>SUM(D83:I83)</f>
        <v>26544</v>
      </c>
    </row>
    <row r="84" spans="1:14" x14ac:dyDescent="0.25">
      <c r="A84" s="112"/>
      <c r="B84" s="112"/>
      <c r="C84" s="112"/>
      <c r="D84" s="113"/>
      <c r="E84" s="113"/>
      <c r="F84" s="113"/>
      <c r="G84" s="113"/>
    </row>
    <row r="85" spans="1:14" s="97" customFormat="1" x14ac:dyDescent="0.25">
      <c r="A85" s="80">
        <v>43</v>
      </c>
      <c r="B85" s="80" t="s">
        <v>90</v>
      </c>
      <c r="C85" s="106">
        <f t="shared" ref="C85:G85" si="26">SUM(C86)</f>
        <v>0</v>
      </c>
      <c r="D85" s="106">
        <f t="shared" si="26"/>
        <v>0</v>
      </c>
      <c r="E85" s="106">
        <f t="shared" si="26"/>
        <v>0</v>
      </c>
      <c r="F85" s="106">
        <f t="shared" si="26"/>
        <v>0</v>
      </c>
      <c r="G85" s="106">
        <f t="shared" si="26"/>
        <v>0</v>
      </c>
      <c r="H85" s="65"/>
      <c r="I85" s="96"/>
      <c r="J85" s="96"/>
      <c r="K85" s="96"/>
      <c r="L85" s="96"/>
    </row>
    <row r="86" spans="1:14" s="117" customFormat="1" x14ac:dyDescent="0.25">
      <c r="A86" s="114"/>
      <c r="B86" s="114" t="s">
        <v>94</v>
      </c>
      <c r="C86" s="115">
        <f>SUM(C87)</f>
        <v>0</v>
      </c>
      <c r="D86" s="115">
        <f>SUM(D87)</f>
        <v>0</v>
      </c>
      <c r="E86" s="115">
        <f>SUM(E87)</f>
        <v>0</v>
      </c>
      <c r="F86" s="115">
        <f>SUM(F87)</f>
        <v>0</v>
      </c>
      <c r="G86" s="115">
        <f>SUM(G87)</f>
        <v>0</v>
      </c>
      <c r="H86" s="116"/>
      <c r="I86" s="116"/>
    </row>
    <row r="87" spans="1:14" s="66" customFormat="1" ht="14.45" customHeight="1" x14ac:dyDescent="0.25">
      <c r="A87" s="89">
        <v>92</v>
      </c>
      <c r="B87" s="90" t="s">
        <v>95</v>
      </c>
      <c r="C87" s="184">
        <v>0</v>
      </c>
      <c r="D87" s="94">
        <v>0</v>
      </c>
      <c r="E87" s="94">
        <v>0</v>
      </c>
      <c r="F87" s="94">
        <v>0</v>
      </c>
      <c r="G87" s="94">
        <v>0</v>
      </c>
      <c r="H87" s="65"/>
      <c r="I87" s="65"/>
      <c r="J87" s="92" t="e">
        <f>SUM(#REF!)</f>
        <v>#REF!</v>
      </c>
      <c r="K87" s="93" t="e">
        <f>SUM(#REF!)</f>
        <v>#REF!</v>
      </c>
      <c r="L87" s="66">
        <f>SUM(D87:I87)</f>
        <v>0</v>
      </c>
    </row>
  </sheetData>
  <mergeCells count="3">
    <mergeCell ref="A7:B7"/>
    <mergeCell ref="A4:G4"/>
    <mergeCell ref="A1:G2"/>
  </mergeCells>
  <pageMargins left="0.51181102362204722" right="0.51181102362204722" top="0.74803149606299213" bottom="0.74803149606299213" header="0.31496062992125984" footer="0.31496062992125984"/>
  <pageSetup paperSize="9" scale="75" fitToHeight="2" orientation="landscape" r:id="rId1"/>
  <headerFooter alignWithMargins="0"/>
  <rowBreaks count="1" manualBreakCount="1">
    <brk id="46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3</vt:i4>
      </vt:variant>
    </vt:vector>
  </HeadingPairs>
  <TitlesOfParts>
    <vt:vector size="11" baseType="lpstr">
      <vt:lpstr>SAŽETAK</vt:lpstr>
      <vt:lpstr>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  <vt:lpstr>'POSEBNI DIO'!Podrucje_ispisa</vt:lpstr>
      <vt:lpstr>'Prihodi i rashodi po izvorima'!Podrucje_ispisa</vt:lpstr>
      <vt:lpstr>'Račun prihoda i rashoda'!Podrucje_ispisa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Adriana</cp:lastModifiedBy>
  <cp:lastPrinted>2023-10-06T09:12:16Z</cp:lastPrinted>
  <dcterms:created xsi:type="dcterms:W3CDTF">2022-08-12T12:51:27Z</dcterms:created>
  <dcterms:modified xsi:type="dcterms:W3CDTF">2025-10-31T16:45:58Z</dcterms:modified>
</cp:coreProperties>
</file>