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UV 7-2025\UV\"/>
    </mc:Choice>
  </mc:AlternateContent>
  <xr:revisionPtr revIDLastSave="0" documentId="13_ncr:1_{F5209C54-72A5-4480-87B2-4D586679CB38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Račun prihoda i rashoda" sheetId="13" r:id="rId2"/>
    <sheet name="Prihodi i rashodi po izvorima" sheetId="12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  <sheet name="List2" sheetId="2" r:id="rId8"/>
  </sheets>
  <definedNames>
    <definedName name="_xlnm.Print_Area" localSheetId="6">'POSEBNI DIO'!$A$1:$G$84</definedName>
    <definedName name="_xlnm.Print_Area" localSheetId="2">'Prihodi i rashodi po izvorima'!$A$1:$I$107</definedName>
    <definedName name="_xlnm.Print_Area" localSheetId="1">'Račun prihoda i rashoda'!$A$1:$I$64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2" l="1"/>
  <c r="I92" i="12"/>
  <c r="H37" i="12"/>
  <c r="I37" i="12"/>
  <c r="H32" i="12"/>
  <c r="I32" i="12"/>
  <c r="G92" i="12"/>
  <c r="E92" i="12"/>
  <c r="E52" i="11"/>
  <c r="F52" i="11"/>
  <c r="G52" i="11"/>
  <c r="C52" i="11"/>
  <c r="G36" i="12"/>
  <c r="F36" i="12" s="1"/>
  <c r="F37" i="12" s="1"/>
  <c r="I36" i="12"/>
  <c r="H36" i="12"/>
  <c r="E36" i="12"/>
  <c r="E37" i="12" s="1"/>
  <c r="G102" i="12"/>
  <c r="D24" i="11"/>
  <c r="D23" i="11" s="1"/>
  <c r="G23" i="11"/>
  <c r="F23" i="11"/>
  <c r="E23" i="11"/>
  <c r="C23" i="11"/>
  <c r="E32" i="12"/>
  <c r="G37" i="12" l="1"/>
  <c r="D57" i="11"/>
  <c r="D54" i="11" l="1"/>
  <c r="H90" i="12" l="1"/>
  <c r="I90" i="12"/>
  <c r="G90" i="12"/>
  <c r="G91" i="12" s="1"/>
  <c r="E90" i="12"/>
  <c r="E91" i="12" s="1"/>
  <c r="E63" i="11"/>
  <c r="F63" i="11"/>
  <c r="G63" i="11"/>
  <c r="C63" i="11"/>
  <c r="D64" i="11"/>
  <c r="F90" i="12" s="1"/>
  <c r="F91" i="12" s="1"/>
  <c r="C18" i="11"/>
  <c r="F23" i="12"/>
  <c r="D63" i="11" l="1"/>
  <c r="G31" i="13"/>
  <c r="G32" i="13"/>
  <c r="G33" i="13"/>
  <c r="G34" i="13"/>
  <c r="F46" i="12"/>
  <c r="F32" i="13" s="1"/>
  <c r="F47" i="12"/>
  <c r="F33" i="13" s="1"/>
  <c r="F48" i="12"/>
  <c r="F34" i="13" s="1"/>
  <c r="G100" i="12"/>
  <c r="G99" i="12" s="1"/>
  <c r="F102" i="12"/>
  <c r="F59" i="13" s="1"/>
  <c r="F103" i="12"/>
  <c r="F60" i="13" s="1"/>
  <c r="F104" i="12"/>
  <c r="F61" i="13" s="1"/>
  <c r="F101" i="12"/>
  <c r="F58" i="13" s="1"/>
  <c r="G58" i="13"/>
  <c r="G59" i="13"/>
  <c r="G60" i="13"/>
  <c r="G61" i="13"/>
  <c r="G21" i="13"/>
  <c r="G20" i="13" s="1"/>
  <c r="H10" i="10" s="1"/>
  <c r="G12" i="13"/>
  <c r="G13" i="13"/>
  <c r="G14" i="13"/>
  <c r="G15" i="13"/>
  <c r="G16" i="13"/>
  <c r="G17" i="13"/>
  <c r="G18" i="13"/>
  <c r="G19" i="13"/>
  <c r="G11" i="13"/>
  <c r="G30" i="13" l="1"/>
  <c r="G29" i="13" s="1"/>
  <c r="G57" i="13"/>
  <c r="G56" i="13" s="1"/>
  <c r="F100" i="12"/>
  <c r="F99" i="12" s="1"/>
  <c r="G10" i="13"/>
  <c r="H9" i="10" s="1"/>
  <c r="H8" i="10" s="1"/>
  <c r="F57" i="13"/>
  <c r="F49" i="13" s="1"/>
  <c r="D49" i="11"/>
  <c r="D50" i="11"/>
  <c r="D51" i="11"/>
  <c r="D53" i="11"/>
  <c r="D52" i="11" s="1"/>
  <c r="D58" i="11"/>
  <c r="F45" i="12"/>
  <c r="F31" i="13" s="1"/>
  <c r="F30" i="13" s="1"/>
  <c r="E33" i="11"/>
  <c r="H37" i="10"/>
  <c r="H21" i="10"/>
  <c r="G49" i="13" l="1"/>
  <c r="G64" i="13"/>
  <c r="G63" i="13" s="1"/>
  <c r="F29" i="13"/>
  <c r="F22" i="13"/>
  <c r="F56" i="13"/>
  <c r="F50" i="13" s="1"/>
  <c r="G22" i="13"/>
  <c r="G24" i="13" s="1"/>
  <c r="G50" i="13"/>
  <c r="D19" i="11"/>
  <c r="F83" i="12" s="1"/>
  <c r="G87" i="12"/>
  <c r="G88" i="12"/>
  <c r="E88" i="12"/>
  <c r="G85" i="12"/>
  <c r="G83" i="12"/>
  <c r="G84" i="12" s="1"/>
  <c r="F79" i="12"/>
  <c r="F78" i="12" s="1"/>
  <c r="G77" i="12"/>
  <c r="G76" i="12" s="1"/>
  <c r="G75" i="12"/>
  <c r="G74" i="12" s="1"/>
  <c r="G73" i="12"/>
  <c r="G70" i="12"/>
  <c r="G71" i="12"/>
  <c r="G66" i="12"/>
  <c r="F67" i="12"/>
  <c r="G67" i="12"/>
  <c r="G68" i="12"/>
  <c r="E67" i="12"/>
  <c r="E68" i="12"/>
  <c r="F64" i="12"/>
  <c r="F45" i="13" s="1"/>
  <c r="G64" i="12"/>
  <c r="G45" i="13" s="1"/>
  <c r="F63" i="12"/>
  <c r="G63" i="12"/>
  <c r="G62" i="12"/>
  <c r="G61" i="12"/>
  <c r="G59" i="12"/>
  <c r="G58" i="12"/>
  <c r="G56" i="12"/>
  <c r="G55" i="12"/>
  <c r="F44" i="12"/>
  <c r="F43" i="12" s="1"/>
  <c r="F30" i="12"/>
  <c r="F27" i="12"/>
  <c r="F25" i="12"/>
  <c r="F17" i="13"/>
  <c r="F21" i="12"/>
  <c r="F16" i="13" s="1"/>
  <c r="F19" i="12"/>
  <c r="F17" i="12"/>
  <c r="F15" i="12"/>
  <c r="F13" i="12"/>
  <c r="F11" i="12"/>
  <c r="G44" i="12"/>
  <c r="G34" i="12"/>
  <c r="G32" i="12"/>
  <c r="G33" i="12" s="1"/>
  <c r="G31" i="12"/>
  <c r="G29" i="12"/>
  <c r="G28" i="12"/>
  <c r="G26" i="12"/>
  <c r="G24" i="12"/>
  <c r="G22" i="12"/>
  <c r="G20" i="12"/>
  <c r="G18" i="12"/>
  <c r="G16" i="12"/>
  <c r="G14" i="12"/>
  <c r="G12" i="12"/>
  <c r="D84" i="11"/>
  <c r="D83" i="11" s="1"/>
  <c r="D82" i="11" s="1"/>
  <c r="D80" i="11"/>
  <c r="D79" i="11" s="1"/>
  <c r="D78" i="11" s="1"/>
  <c r="D77" i="11"/>
  <c r="D76" i="11" s="1"/>
  <c r="D75" i="11" s="1"/>
  <c r="D74" i="11"/>
  <c r="D71" i="11"/>
  <c r="D70" i="11" s="1"/>
  <c r="D69" i="11" s="1"/>
  <c r="D68" i="11"/>
  <c r="F71" i="12" s="1"/>
  <c r="D67" i="11"/>
  <c r="D62" i="11"/>
  <c r="F70" i="12" s="1"/>
  <c r="D59" i="11"/>
  <c r="F68" i="12" s="1"/>
  <c r="F66" i="12"/>
  <c r="F88" i="12"/>
  <c r="F87" i="12"/>
  <c r="F62" i="12"/>
  <c r="D48" i="11"/>
  <c r="F61" i="12" s="1"/>
  <c r="D43" i="11"/>
  <c r="D42" i="11" s="1"/>
  <c r="D41" i="11" s="1"/>
  <c r="D40" i="11" s="1"/>
  <c r="D39" i="11"/>
  <c r="D38" i="11" s="1"/>
  <c r="D37" i="11" s="1"/>
  <c r="D36" i="11" s="1"/>
  <c r="D34" i="11"/>
  <c r="D33" i="11" s="1"/>
  <c r="D32" i="11"/>
  <c r="D31" i="11" s="1"/>
  <c r="D28" i="11"/>
  <c r="D27" i="11" s="1"/>
  <c r="D26" i="11" s="1"/>
  <c r="D25" i="11" s="1"/>
  <c r="D22" i="11"/>
  <c r="D21" i="11" s="1"/>
  <c r="D20" i="11" s="1"/>
  <c r="D17" i="11"/>
  <c r="F56" i="12" s="1"/>
  <c r="D16" i="11"/>
  <c r="F55" i="12" s="1"/>
  <c r="E83" i="11"/>
  <c r="E82" i="11" s="1"/>
  <c r="E79" i="11"/>
  <c r="E78" i="11" s="1"/>
  <c r="E76" i="11"/>
  <c r="E75" i="11" s="1"/>
  <c r="E73" i="11"/>
  <c r="E72" i="11" s="1"/>
  <c r="E70" i="11"/>
  <c r="E69" i="11" s="1"/>
  <c r="E66" i="11"/>
  <c r="E65" i="11" s="1"/>
  <c r="E61" i="11"/>
  <c r="E60" i="11" s="1"/>
  <c r="E56" i="11"/>
  <c r="E55" i="11" s="1"/>
  <c r="E47" i="11"/>
  <c r="E42" i="11"/>
  <c r="E41" i="11" s="1"/>
  <c r="E40" i="11" s="1"/>
  <c r="E38" i="11"/>
  <c r="E37" i="11" s="1"/>
  <c r="E36" i="11" s="1"/>
  <c r="E31" i="11"/>
  <c r="E27" i="11"/>
  <c r="E26" i="11" s="1"/>
  <c r="E25" i="11" s="1"/>
  <c r="E21" i="11"/>
  <c r="E20" i="11" s="1"/>
  <c r="E18" i="11"/>
  <c r="E15" i="11"/>
  <c r="E85" i="12"/>
  <c r="H85" i="12"/>
  <c r="I85" i="12"/>
  <c r="E83" i="12"/>
  <c r="E84" i="12" s="1"/>
  <c r="H83" i="12"/>
  <c r="I83" i="12"/>
  <c r="G33" i="11"/>
  <c r="F33" i="11"/>
  <c r="C33" i="11"/>
  <c r="G18" i="11"/>
  <c r="F18" i="11"/>
  <c r="D73" i="11" l="1"/>
  <c r="D72" i="11" s="1"/>
  <c r="F92" i="12"/>
  <c r="G35" i="12"/>
  <c r="H48" i="13"/>
  <c r="F58" i="12"/>
  <c r="H27" i="10"/>
  <c r="I84" i="12"/>
  <c r="H84" i="12"/>
  <c r="G48" i="13"/>
  <c r="F69" i="12"/>
  <c r="F16" i="12"/>
  <c r="F13" i="13"/>
  <c r="F14" i="12"/>
  <c r="F12" i="13"/>
  <c r="F29" i="12"/>
  <c r="F21" i="13"/>
  <c r="F20" i="13" s="1"/>
  <c r="G10" i="10" s="1"/>
  <c r="F18" i="12"/>
  <c r="F14" i="13"/>
  <c r="F26" i="12"/>
  <c r="F18" i="13"/>
  <c r="F20" i="12"/>
  <c r="F15" i="13"/>
  <c r="F28" i="12"/>
  <c r="F19" i="13"/>
  <c r="G93" i="12"/>
  <c r="F54" i="12"/>
  <c r="D61" i="11"/>
  <c r="D60" i="11" s="1"/>
  <c r="F75" i="12"/>
  <c r="F74" i="12" s="1"/>
  <c r="F59" i="12"/>
  <c r="F57" i="12" s="1"/>
  <c r="F77" i="12"/>
  <c r="F76" i="12" s="1"/>
  <c r="F44" i="13"/>
  <c r="G47" i="13"/>
  <c r="G89" i="12"/>
  <c r="G43" i="13"/>
  <c r="G44" i="13"/>
  <c r="G72" i="12"/>
  <c r="G42" i="13"/>
  <c r="F73" i="12"/>
  <c r="F72" i="12" s="1"/>
  <c r="F23" i="13"/>
  <c r="F64" i="13"/>
  <c r="G86" i="12"/>
  <c r="F89" i="12"/>
  <c r="F82" i="12" s="1"/>
  <c r="F47" i="13"/>
  <c r="F12" i="12"/>
  <c r="F11" i="13"/>
  <c r="G23" i="13"/>
  <c r="F60" i="12"/>
  <c r="F22" i="12"/>
  <c r="F65" i="12"/>
  <c r="D56" i="11"/>
  <c r="D55" i="11" s="1"/>
  <c r="F24" i="12"/>
  <c r="E35" i="11"/>
  <c r="G79" i="12"/>
  <c r="G78" i="12" s="1"/>
  <c r="F85" i="12"/>
  <c r="F48" i="13" s="1"/>
  <c r="D18" i="11"/>
  <c r="F31" i="12"/>
  <c r="G57" i="12"/>
  <c r="G65" i="12"/>
  <c r="G107" i="12"/>
  <c r="G10" i="12"/>
  <c r="G38" i="12" s="1"/>
  <c r="G54" i="12"/>
  <c r="G69" i="12"/>
  <c r="G43" i="12"/>
  <c r="G60" i="12"/>
  <c r="D47" i="11"/>
  <c r="D66" i="11"/>
  <c r="D65" i="11" s="1"/>
  <c r="E30" i="11"/>
  <c r="E29" i="11" s="1"/>
  <c r="E46" i="11"/>
  <c r="E45" i="11" s="1"/>
  <c r="E44" i="11" s="1"/>
  <c r="D15" i="11"/>
  <c r="D30" i="11"/>
  <c r="D29" i="11" s="1"/>
  <c r="E14" i="11"/>
  <c r="E13" i="11" s="1"/>
  <c r="D35" i="11"/>
  <c r="E17" i="13"/>
  <c r="H88" i="12"/>
  <c r="I88" i="12"/>
  <c r="I48" i="13" s="1"/>
  <c r="E87" i="12"/>
  <c r="H87" i="12"/>
  <c r="I87" i="12"/>
  <c r="E64" i="12"/>
  <c r="H64" i="12"/>
  <c r="I64" i="12"/>
  <c r="E63" i="12"/>
  <c r="H63" i="12"/>
  <c r="I63" i="12"/>
  <c r="E61" i="12"/>
  <c r="H61" i="12"/>
  <c r="I61" i="12"/>
  <c r="G82" i="12" l="1"/>
  <c r="F10" i="12"/>
  <c r="F10" i="13"/>
  <c r="G9" i="10" s="1"/>
  <c r="G8" i="10" s="1"/>
  <c r="F46" i="13"/>
  <c r="G13" i="10" s="1"/>
  <c r="G41" i="13"/>
  <c r="H12" i="10" s="1"/>
  <c r="F43" i="13"/>
  <c r="G46" i="13"/>
  <c r="H13" i="10" s="1"/>
  <c r="F42" i="13"/>
  <c r="F63" i="13"/>
  <c r="G27" i="10"/>
  <c r="G106" i="12"/>
  <c r="F53" i="12"/>
  <c r="F94" i="12" s="1"/>
  <c r="G53" i="12"/>
  <c r="G94" i="12" s="1"/>
  <c r="E12" i="11"/>
  <c r="E11" i="11" s="1"/>
  <c r="E10" i="11" s="1"/>
  <c r="E9" i="11" s="1"/>
  <c r="E8" i="11" s="1"/>
  <c r="D14" i="11"/>
  <c r="D13" i="11" s="1"/>
  <c r="D12" i="11" s="1"/>
  <c r="H62" i="12"/>
  <c r="I62" i="12"/>
  <c r="E59" i="13"/>
  <c r="H59" i="13"/>
  <c r="I59" i="13"/>
  <c r="E31" i="13"/>
  <c r="H31" i="13"/>
  <c r="I31" i="13"/>
  <c r="E60" i="13"/>
  <c r="H60" i="13"/>
  <c r="I60" i="13"/>
  <c r="E61" i="13"/>
  <c r="H61" i="13"/>
  <c r="I61" i="13"/>
  <c r="E58" i="13"/>
  <c r="H58" i="13"/>
  <c r="I58" i="13"/>
  <c r="E32" i="13"/>
  <c r="H32" i="13"/>
  <c r="I32" i="13"/>
  <c r="E33" i="13"/>
  <c r="H33" i="13"/>
  <c r="I33" i="13"/>
  <c r="E34" i="13"/>
  <c r="H34" i="13"/>
  <c r="I34" i="13"/>
  <c r="E21" i="13"/>
  <c r="E20" i="13" s="1"/>
  <c r="F10" i="10" s="1"/>
  <c r="H21" i="13"/>
  <c r="H20" i="13" s="1"/>
  <c r="I21" i="13"/>
  <c r="I20" i="13" s="1"/>
  <c r="J10" i="10" s="1"/>
  <c r="E19" i="13"/>
  <c r="H19" i="13"/>
  <c r="I19" i="13"/>
  <c r="E18" i="13"/>
  <c r="H18" i="13"/>
  <c r="I18" i="13"/>
  <c r="E16" i="13"/>
  <c r="H16" i="13"/>
  <c r="I16" i="13"/>
  <c r="E15" i="13"/>
  <c r="H15" i="13"/>
  <c r="I15" i="13"/>
  <c r="E14" i="13"/>
  <c r="H14" i="13"/>
  <c r="I14" i="13"/>
  <c r="E13" i="13"/>
  <c r="H13" i="13"/>
  <c r="I13" i="13"/>
  <c r="E12" i="13"/>
  <c r="H12" i="13"/>
  <c r="I12" i="13"/>
  <c r="E11" i="13"/>
  <c r="H11" i="13"/>
  <c r="I11" i="13"/>
  <c r="E48" i="13"/>
  <c r="E47" i="13"/>
  <c r="E77" i="12"/>
  <c r="H77" i="12"/>
  <c r="I77" i="12"/>
  <c r="E75" i="12"/>
  <c r="H75" i="12"/>
  <c r="I75" i="12"/>
  <c r="E73" i="12"/>
  <c r="H73" i="12"/>
  <c r="I73" i="12"/>
  <c r="E70" i="12"/>
  <c r="H70" i="12"/>
  <c r="I70" i="12"/>
  <c r="E71" i="12"/>
  <c r="H71" i="12"/>
  <c r="I71" i="12"/>
  <c r="E66" i="12"/>
  <c r="H66" i="12"/>
  <c r="I66" i="12"/>
  <c r="H67" i="12"/>
  <c r="I67" i="12"/>
  <c r="E44" i="13"/>
  <c r="H68" i="12"/>
  <c r="H44" i="13" s="1"/>
  <c r="I68" i="12"/>
  <c r="I44" i="13" s="1"/>
  <c r="E62" i="12"/>
  <c r="E59" i="12"/>
  <c r="H59" i="12"/>
  <c r="I59" i="12"/>
  <c r="E58" i="12"/>
  <c r="H58" i="12"/>
  <c r="I58" i="12"/>
  <c r="E56" i="12"/>
  <c r="H56" i="12"/>
  <c r="I56" i="12"/>
  <c r="E55" i="12"/>
  <c r="H55" i="12"/>
  <c r="I55" i="12"/>
  <c r="C66" i="11"/>
  <c r="C65" i="11" s="1"/>
  <c r="F66" i="11"/>
  <c r="G66" i="11"/>
  <c r="E44" i="12"/>
  <c r="H44" i="12"/>
  <c r="I44" i="12"/>
  <c r="E100" i="12"/>
  <c r="E79" i="12" s="1"/>
  <c r="H100" i="12"/>
  <c r="H79" i="12" s="1"/>
  <c r="I100" i="12"/>
  <c r="I79" i="12" s="1"/>
  <c r="H47" i="13"/>
  <c r="I47" i="13"/>
  <c r="E45" i="13"/>
  <c r="H45" i="13"/>
  <c r="I45" i="13"/>
  <c r="F24" i="13" l="1"/>
  <c r="F41" i="13"/>
  <c r="G12" i="10" s="1"/>
  <c r="G11" i="10" s="1"/>
  <c r="H46" i="13"/>
  <c r="I46" i="13"/>
  <c r="J13" i="10" s="1"/>
  <c r="H11" i="10"/>
  <c r="G51" i="13"/>
  <c r="I10" i="10"/>
  <c r="I57" i="13"/>
  <c r="I56" i="13" s="1"/>
  <c r="I50" i="13" s="1"/>
  <c r="H57" i="13"/>
  <c r="H49" i="13" s="1"/>
  <c r="E30" i="13"/>
  <c r="E22" i="13" s="1"/>
  <c r="H30" i="13"/>
  <c r="H22" i="13" s="1"/>
  <c r="H42" i="13"/>
  <c r="E57" i="13"/>
  <c r="E56" i="13" s="1"/>
  <c r="E50" i="13" s="1"/>
  <c r="I30" i="13"/>
  <c r="I22" i="13" s="1"/>
  <c r="H43" i="13"/>
  <c r="H10" i="13"/>
  <c r="I10" i="13"/>
  <c r="J9" i="10" s="1"/>
  <c r="E10" i="13"/>
  <c r="F9" i="10" s="1"/>
  <c r="E46" i="13"/>
  <c r="F13" i="10" s="1"/>
  <c r="E43" i="13"/>
  <c r="I43" i="13"/>
  <c r="I42" i="13"/>
  <c r="E42" i="13"/>
  <c r="I93" i="12"/>
  <c r="I91" i="12" s="1"/>
  <c r="I89" i="12"/>
  <c r="I86" i="12"/>
  <c r="I78" i="12"/>
  <c r="I76" i="12"/>
  <c r="I74" i="12"/>
  <c r="I72" i="12"/>
  <c r="I69" i="12"/>
  <c r="I65" i="12"/>
  <c r="I60" i="12"/>
  <c r="I57" i="12"/>
  <c r="I54" i="12"/>
  <c r="I43" i="12"/>
  <c r="I34" i="12"/>
  <c r="I35" i="12" s="1"/>
  <c r="I33" i="12"/>
  <c r="I31" i="12"/>
  <c r="I29" i="12"/>
  <c r="I28" i="12"/>
  <c r="I26" i="12"/>
  <c r="I24" i="12"/>
  <c r="I22" i="12"/>
  <c r="I20" i="12"/>
  <c r="I18" i="12"/>
  <c r="I16" i="12"/>
  <c r="I14" i="12"/>
  <c r="I12" i="12"/>
  <c r="H99" i="12"/>
  <c r="H107" i="12" s="1"/>
  <c r="H93" i="12"/>
  <c r="H91" i="12" s="1"/>
  <c r="H89" i="12"/>
  <c r="H86" i="12"/>
  <c r="H78" i="12"/>
  <c r="H76" i="12"/>
  <c r="H74" i="12"/>
  <c r="H72" i="12"/>
  <c r="H69" i="12"/>
  <c r="H65" i="12"/>
  <c r="H60" i="12"/>
  <c r="H57" i="12"/>
  <c r="H54" i="12"/>
  <c r="H34" i="12"/>
  <c r="H35" i="12" s="1"/>
  <c r="H33" i="12"/>
  <c r="H31" i="12"/>
  <c r="H29" i="12"/>
  <c r="H28" i="12"/>
  <c r="H26" i="12"/>
  <c r="H24" i="12"/>
  <c r="H22" i="12"/>
  <c r="H20" i="12"/>
  <c r="H18" i="12"/>
  <c r="H16" i="12"/>
  <c r="H14" i="12"/>
  <c r="H12" i="12"/>
  <c r="E99" i="12"/>
  <c r="E107" i="12" s="1"/>
  <c r="F107" i="12" s="1"/>
  <c r="F106" i="12" s="1"/>
  <c r="E93" i="12"/>
  <c r="E89" i="12"/>
  <c r="E86" i="12"/>
  <c r="E78" i="12"/>
  <c r="E76" i="12"/>
  <c r="E74" i="12"/>
  <c r="E72" i="12"/>
  <c r="E69" i="12"/>
  <c r="E65" i="12"/>
  <c r="E60" i="12"/>
  <c r="E57" i="12"/>
  <c r="E54" i="12"/>
  <c r="E43" i="12"/>
  <c r="E34" i="12"/>
  <c r="F32" i="12"/>
  <c r="F33" i="12" s="1"/>
  <c r="E31" i="12"/>
  <c r="E29" i="12"/>
  <c r="E28" i="12"/>
  <c r="E26" i="12"/>
  <c r="E24" i="12"/>
  <c r="E22" i="12"/>
  <c r="E20" i="12"/>
  <c r="E18" i="12"/>
  <c r="E16" i="12"/>
  <c r="E14" i="12"/>
  <c r="E12" i="12"/>
  <c r="G83" i="11"/>
  <c r="G82" i="11" s="1"/>
  <c r="G79" i="11"/>
  <c r="G78" i="11" s="1"/>
  <c r="G76" i="11"/>
  <c r="G75" i="11" s="1"/>
  <c r="G73" i="11"/>
  <c r="G72" i="11" s="1"/>
  <c r="G70" i="11"/>
  <c r="G69" i="11" s="1"/>
  <c r="G65" i="11"/>
  <c r="G61" i="11"/>
  <c r="G60" i="11" s="1"/>
  <c r="G56" i="11"/>
  <c r="G55" i="11" s="1"/>
  <c r="G47" i="11"/>
  <c r="G42" i="11"/>
  <c r="G41" i="11" s="1"/>
  <c r="G40" i="11" s="1"/>
  <c r="G38" i="11"/>
  <c r="G37" i="11" s="1"/>
  <c r="G36" i="11" s="1"/>
  <c r="G31" i="11"/>
  <c r="G27" i="11"/>
  <c r="G26" i="11" s="1"/>
  <c r="G25" i="11" s="1"/>
  <c r="G21" i="11"/>
  <c r="G20" i="11" s="1"/>
  <c r="G15" i="11"/>
  <c r="G14" i="11" s="1"/>
  <c r="F83" i="11"/>
  <c r="F82" i="11" s="1"/>
  <c r="F79" i="11"/>
  <c r="F78" i="11" s="1"/>
  <c r="F76" i="11"/>
  <c r="F75" i="11" s="1"/>
  <c r="F73" i="11"/>
  <c r="F72" i="11" s="1"/>
  <c r="F70" i="11"/>
  <c r="F69" i="11" s="1"/>
  <c r="F65" i="11"/>
  <c r="F61" i="11"/>
  <c r="F60" i="11" s="1"/>
  <c r="F56" i="11"/>
  <c r="F55" i="11" s="1"/>
  <c r="F47" i="11"/>
  <c r="F42" i="11"/>
  <c r="F41" i="11" s="1"/>
  <c r="F40" i="11" s="1"/>
  <c r="F38" i="11"/>
  <c r="F37" i="11" s="1"/>
  <c r="F36" i="11" s="1"/>
  <c r="F31" i="11"/>
  <c r="F27" i="11"/>
  <c r="F26" i="11" s="1"/>
  <c r="F25" i="11" s="1"/>
  <c r="F21" i="11"/>
  <c r="F20" i="11" s="1"/>
  <c r="F15" i="11"/>
  <c r="F14" i="11" s="1"/>
  <c r="L84" i="11"/>
  <c r="K84" i="11"/>
  <c r="J84" i="11"/>
  <c r="C83" i="11"/>
  <c r="C82" i="11" s="1"/>
  <c r="L80" i="11"/>
  <c r="K80" i="11"/>
  <c r="J80" i="11"/>
  <c r="C79" i="11"/>
  <c r="C78" i="11" s="1"/>
  <c r="L77" i="11"/>
  <c r="K77" i="11"/>
  <c r="J77" i="11"/>
  <c r="C76" i="11"/>
  <c r="C75" i="11" s="1"/>
  <c r="C73" i="11"/>
  <c r="C72" i="11" s="1"/>
  <c r="C70" i="11"/>
  <c r="C69" i="11" s="1"/>
  <c r="C61" i="11"/>
  <c r="C60" i="11" s="1"/>
  <c r="C56" i="11"/>
  <c r="C55" i="11" s="1"/>
  <c r="L48" i="11"/>
  <c r="K48" i="11"/>
  <c r="J48" i="11"/>
  <c r="C47" i="11"/>
  <c r="C42" i="11"/>
  <c r="C41" i="11" s="1"/>
  <c r="C40" i="11" s="1"/>
  <c r="C38" i="11"/>
  <c r="C37" i="11" s="1"/>
  <c r="C36" i="11" s="1"/>
  <c r="L32" i="11"/>
  <c r="K32" i="11"/>
  <c r="J32" i="11"/>
  <c r="C31" i="11"/>
  <c r="L28" i="11"/>
  <c r="K28" i="11"/>
  <c r="J28" i="11"/>
  <c r="C27" i="11"/>
  <c r="C26" i="11" s="1"/>
  <c r="C25" i="11" s="1"/>
  <c r="L22" i="11"/>
  <c r="K22" i="11"/>
  <c r="J22" i="11"/>
  <c r="C21" i="11"/>
  <c r="C20" i="11" s="1"/>
  <c r="L16" i="11"/>
  <c r="K16" i="11"/>
  <c r="J16" i="11"/>
  <c r="C15" i="11"/>
  <c r="E35" i="12" l="1"/>
  <c r="F34" i="12"/>
  <c r="F35" i="12" s="1"/>
  <c r="F38" i="12" s="1"/>
  <c r="I82" i="12"/>
  <c r="H82" i="12"/>
  <c r="E82" i="12"/>
  <c r="H14" i="10"/>
  <c r="H22" i="10" s="1"/>
  <c r="D12" i="5"/>
  <c r="D11" i="5" s="1"/>
  <c r="D10" i="5" s="1"/>
  <c r="G14" i="10"/>
  <c r="G22" i="10" s="1"/>
  <c r="C12" i="5"/>
  <c r="F51" i="13"/>
  <c r="I13" i="10"/>
  <c r="I9" i="10"/>
  <c r="I8" i="10" s="1"/>
  <c r="E33" i="12"/>
  <c r="H56" i="13"/>
  <c r="H50" i="13" s="1"/>
  <c r="F30" i="11"/>
  <c r="F29" i="11" s="1"/>
  <c r="G30" i="11"/>
  <c r="G29" i="11" s="1"/>
  <c r="C14" i="11"/>
  <c r="C13" i="11" s="1"/>
  <c r="C30" i="11"/>
  <c r="C29" i="11" s="1"/>
  <c r="I49" i="13"/>
  <c r="E29" i="13"/>
  <c r="E23" i="13" s="1"/>
  <c r="I29" i="13"/>
  <c r="I64" i="13" s="1"/>
  <c r="H41" i="13"/>
  <c r="H29" i="13"/>
  <c r="F46" i="11"/>
  <c r="F45" i="11" s="1"/>
  <c r="F44" i="11" s="1"/>
  <c r="I24" i="13"/>
  <c r="E49" i="13"/>
  <c r="H24" i="13"/>
  <c r="E24" i="13"/>
  <c r="I41" i="13"/>
  <c r="J12" i="10" s="1"/>
  <c r="J11" i="10" s="1"/>
  <c r="E41" i="13"/>
  <c r="F12" i="10" s="1"/>
  <c r="F11" i="10" s="1"/>
  <c r="B12" i="5" s="1"/>
  <c r="G35" i="11"/>
  <c r="G46" i="11"/>
  <c r="G45" i="11" s="1"/>
  <c r="G44" i="11" s="1"/>
  <c r="I53" i="12"/>
  <c r="H53" i="12"/>
  <c r="E10" i="12"/>
  <c r="E53" i="12"/>
  <c r="H10" i="12"/>
  <c r="H38" i="12" s="1"/>
  <c r="I10" i="12"/>
  <c r="I38" i="12" s="1"/>
  <c r="I99" i="12"/>
  <c r="I107" i="12" s="1"/>
  <c r="H43" i="12"/>
  <c r="F35" i="11"/>
  <c r="G13" i="11"/>
  <c r="F13" i="11"/>
  <c r="C35" i="11"/>
  <c r="F37" i="10"/>
  <c r="J21" i="10"/>
  <c r="I21" i="10"/>
  <c r="F21" i="10"/>
  <c r="J8" i="10"/>
  <c r="F12" i="5" s="1"/>
  <c r="F11" i="5" s="1"/>
  <c r="F10" i="5" s="1"/>
  <c r="F8" i="10"/>
  <c r="H64" i="13" l="1"/>
  <c r="E94" i="12"/>
  <c r="B11" i="5"/>
  <c r="B10" i="5" s="1"/>
  <c r="C11" i="5"/>
  <c r="C10" i="5" s="1"/>
  <c r="I12" i="10"/>
  <c r="I11" i="10" s="1"/>
  <c r="I14" i="10" s="1"/>
  <c r="I22" i="10" s="1"/>
  <c r="H28" i="10"/>
  <c r="H29" i="10" s="1"/>
  <c r="E38" i="12"/>
  <c r="E12" i="5"/>
  <c r="E11" i="5" s="1"/>
  <c r="E10" i="5" s="1"/>
  <c r="F12" i="11"/>
  <c r="F11" i="11" s="1"/>
  <c r="F10" i="11" s="1"/>
  <c r="F9" i="11" s="1"/>
  <c r="F8" i="11" s="1"/>
  <c r="H51" i="13"/>
  <c r="H94" i="12"/>
  <c r="C12" i="11"/>
  <c r="I23" i="13"/>
  <c r="E64" i="13"/>
  <c r="F27" i="10" s="1"/>
  <c r="G12" i="11"/>
  <c r="G11" i="11" s="1"/>
  <c r="G10" i="11" s="1"/>
  <c r="G9" i="11" s="1"/>
  <c r="G8" i="11" s="1"/>
  <c r="H23" i="13"/>
  <c r="I63" i="13"/>
  <c r="J27" i="10"/>
  <c r="H63" i="13"/>
  <c r="I27" i="10"/>
  <c r="I34" i="10"/>
  <c r="I37" i="10" s="1"/>
  <c r="E51" i="13"/>
  <c r="I51" i="13"/>
  <c r="F14" i="10"/>
  <c r="F22" i="10" s="1"/>
  <c r="J14" i="10"/>
  <c r="J22" i="10" s="1"/>
  <c r="I94" i="12"/>
  <c r="I106" i="12"/>
  <c r="E106" i="12"/>
  <c r="H106" i="12"/>
  <c r="E63" i="13" l="1"/>
  <c r="I28" i="10"/>
  <c r="I29" i="10" s="1"/>
  <c r="J28" i="10"/>
  <c r="J29" i="10" s="1"/>
  <c r="F28" i="10"/>
  <c r="F29" i="10" s="1"/>
  <c r="J34" i="10"/>
  <c r="J37" i="10" s="1"/>
  <c r="D46" i="11"/>
  <c r="D45" i="11" s="1"/>
  <c r="D44" i="11" s="1"/>
  <c r="D11" i="11" s="1"/>
  <c r="D10" i="11" s="1"/>
  <c r="D9" i="11" s="1"/>
  <c r="D8" i="11" s="1"/>
  <c r="C46" i="11"/>
  <c r="C45" i="11" s="1"/>
  <c r="C44" i="11" s="1"/>
  <c r="C11" i="11" s="1"/>
  <c r="C10" i="11" s="1"/>
  <c r="C9" i="11" s="1"/>
  <c r="C8" i="11" s="1"/>
</calcChain>
</file>

<file path=xl/sharedStrings.xml><?xml version="1.0" encoding="utf-8"?>
<sst xmlns="http://schemas.openxmlformats.org/spreadsheetml/2006/main" count="437" uniqueCount="168">
  <si>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</si>
  <si>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</si>
  <si>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</si>
  <si>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</si>
  <si>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</si>
  <si>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</si>
  <si>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</si>
  <si>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</si>
  <si>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</si>
  <si>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</si>
  <si>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</si>
  <si>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</si>
  <si>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</si>
  <si>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</si>
  <si>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</si>
  <si>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</si>
  <si>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</si>
  <si>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</si>
  <si>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</si>
  <si>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</si>
  <si>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</si>
  <si>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</si>
  <si>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</si>
  <si>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</si>
  <si>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</si>
  <si>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</si>
  <si>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</si>
  <si>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</si>
  <si>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</si>
  <si>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</si>
  <si>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</si>
  <si>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</si>
  <si>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</si>
  <si>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</si>
  <si>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</si>
  <si>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</si>
  <si>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</si>
  <si>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</si>
  <si>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</si>
  <si>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</si>
  <si>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</si>
  <si>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</si>
  <si>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</si>
  <si>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</si>
  <si>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</si>
  <si>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</si>
  <si>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</si>
  <si>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</si>
  <si>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</si>
  <si>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</si>
  <si>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</si>
  <si>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</si>
  <si>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</si>
  <si>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</si>
  <si>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</si>
  <si>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</si>
  <si>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</si>
  <si>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</si>
  <si>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</si>
  <si>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</si>
  <si>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</si>
  <si>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Razdjel 003</t>
  </si>
  <si>
    <t>Upravni odjel za zdravstvo, socijalnu skrb i hrvatske branitelje</t>
  </si>
  <si>
    <t>Glava 00301</t>
  </si>
  <si>
    <t>Zdravstvo</t>
  </si>
  <si>
    <t>Podglava</t>
  </si>
  <si>
    <t>46760 Zavod za hitnu medicinu SMŽ</t>
  </si>
  <si>
    <t>A03</t>
  </si>
  <si>
    <t>Djelatnost upravnog odjela za zdravstvo, socijalnu skrb i hrv.bran.</t>
  </si>
  <si>
    <t>P1001</t>
  </si>
  <si>
    <t>Program javnih potreba u zdravstvu</t>
  </si>
  <si>
    <t>A100003</t>
  </si>
  <si>
    <t>AKTIVNOST Povećani zdravstveni standard</t>
  </si>
  <si>
    <t>Opći prihodi i primici</t>
  </si>
  <si>
    <t>Pomoći iz gradskih i općinskih proračuna</t>
  </si>
  <si>
    <t>A100007</t>
  </si>
  <si>
    <t>A100025</t>
  </si>
  <si>
    <t>Opći prihodi zdravstvo</t>
  </si>
  <si>
    <t>P1002</t>
  </si>
  <si>
    <t>Minimalni financijski standard - zdravstvo</t>
  </si>
  <si>
    <t>A100001</t>
  </si>
  <si>
    <t>K100002</t>
  </si>
  <si>
    <t>KAPITALNI PROJEKT Ulaganje u objekte zdravstva</t>
  </si>
  <si>
    <t>P1003</t>
  </si>
  <si>
    <t>Zdravstvene ustanove</t>
  </si>
  <si>
    <t>AKTIVNOST Redovna djelatnost - zdravstvene ustanove</t>
  </si>
  <si>
    <t>Vlastiti prihodi</t>
  </si>
  <si>
    <t>Financijski rashodi</t>
  </si>
  <si>
    <t>Ostali rashodi</t>
  </si>
  <si>
    <t>Prihodi za posebne namjene</t>
  </si>
  <si>
    <t>Pomoći</t>
  </si>
  <si>
    <t>Kapitalne donacije</t>
  </si>
  <si>
    <t>Prihodi od naknade štete s osnova osiguranja</t>
  </si>
  <si>
    <t>Manjak prihoda</t>
  </si>
  <si>
    <t>Rezultata poslovanja</t>
  </si>
  <si>
    <t>Izvor</t>
  </si>
  <si>
    <t xml:space="preserve">Prihodi poslovanja </t>
  </si>
  <si>
    <t>Ostale pomoći</t>
  </si>
  <si>
    <t>64</t>
  </si>
  <si>
    <t>Prihodi od imovine</t>
  </si>
  <si>
    <t>31</t>
  </si>
  <si>
    <t xml:space="preserve"> Vlastiti prihodi </t>
  </si>
  <si>
    <t>Prihodi od upravnih i administrativnih pristojbi, pristojbi po posebnim propisima i nakanda</t>
  </si>
  <si>
    <t>Prihodi od prodaje proizvoda i robe te pruženih usluga i prihodi od donacija</t>
  </si>
  <si>
    <t>61</t>
  </si>
  <si>
    <t xml:space="preserve">Donacije </t>
  </si>
  <si>
    <t>11</t>
  </si>
  <si>
    <t xml:space="preserve">Prihodi za posebne namjene </t>
  </si>
  <si>
    <t>68</t>
  </si>
  <si>
    <t>Kazne, upravne mjere i ostali prihodi</t>
  </si>
  <si>
    <t>Vlastiti prihodi - višak</t>
  </si>
  <si>
    <t>Vlastiri prihodi</t>
  </si>
  <si>
    <t>Pomoći  - višak</t>
  </si>
  <si>
    <t>Donacije</t>
  </si>
  <si>
    <t xml:space="preserve">VIŠAK KORIŠTEN ZA POKRIĆE RASHODA </t>
  </si>
  <si>
    <t xml:space="preserve">Vlastiti izvori </t>
  </si>
  <si>
    <t xml:space="preserve">Rezultat poslovanja </t>
  </si>
  <si>
    <t>Višak prihoda</t>
  </si>
  <si>
    <t>93</t>
  </si>
  <si>
    <t>94</t>
  </si>
  <si>
    <t>Prihodi za posebne namjene - višak</t>
  </si>
  <si>
    <t>Donacije - višak</t>
  </si>
  <si>
    <t>Prihodi s osnove nakn.štete od osig.</t>
  </si>
  <si>
    <t>38</t>
  </si>
  <si>
    <t>RASHODI POSLOVANJA - PREMA IZVORIMA FINANCIRANJA</t>
  </si>
  <si>
    <t xml:space="preserve"> Opći prihodi i primici</t>
  </si>
  <si>
    <t>16</t>
  </si>
  <si>
    <t xml:space="preserve"> Opći prihodi zdravstvo</t>
  </si>
  <si>
    <t xml:space="preserve">Vlastiti prihodi </t>
  </si>
  <si>
    <t>41</t>
  </si>
  <si>
    <t xml:space="preserve"> Prihodi za posebne namjene </t>
  </si>
  <si>
    <t>32</t>
  </si>
  <si>
    <t>57</t>
  </si>
  <si>
    <t>71</t>
  </si>
  <si>
    <t>Prihodi od naknade štet od osiguranja</t>
  </si>
  <si>
    <t>Prihodi za posebne namjene - manjak</t>
  </si>
  <si>
    <t>Rashodi za nabavu proizvedene dug. imovine</t>
  </si>
  <si>
    <t>RASHODI ZA NABAVU NEFINANCIJSKE IMOVINE - PREMA IZVORIMA FINANCIRANJA</t>
  </si>
  <si>
    <t>62</t>
  </si>
  <si>
    <t xml:space="preserve">Kapitalne donacije </t>
  </si>
  <si>
    <t>Ukupni rashodi</t>
  </si>
  <si>
    <t xml:space="preserve">MANJAK POKRIVEN TEKUĆIM PRIHODIMA </t>
  </si>
  <si>
    <t>9</t>
  </si>
  <si>
    <t>Vlastiti izvori</t>
  </si>
  <si>
    <t>92</t>
  </si>
  <si>
    <t>Opći prihodi -manjak</t>
  </si>
  <si>
    <t>Prihodi za posebne namjene - Pomoći MIN.ZDR.</t>
  </si>
  <si>
    <t>Pomoći - višak</t>
  </si>
  <si>
    <t>4</t>
  </si>
  <si>
    <t>Rashodi za nabavu nefinancijeke imovine</t>
  </si>
  <si>
    <t>Ukupni prihodi i primici</t>
  </si>
  <si>
    <t>Ukupni rashodi i izdaci</t>
  </si>
  <si>
    <t xml:space="preserve">Naziv </t>
  </si>
  <si>
    <t>07 Zdravstvo</t>
  </si>
  <si>
    <t>072 Službe za vanjeske pacijente</t>
  </si>
  <si>
    <t>Izmjene Plana</t>
  </si>
  <si>
    <t>Izmjena Plana</t>
  </si>
  <si>
    <t>AKTIVNOST Financiranje održavanja zdravstvenih ustanova- DEC</t>
  </si>
  <si>
    <t>AKTIVNOST Redovna djelatnost - DEC</t>
  </si>
  <si>
    <t>Plan za 2025.</t>
  </si>
  <si>
    <t>Novi Plan za 2025.</t>
  </si>
  <si>
    <t>Projekcija 
za 2027.</t>
  </si>
  <si>
    <t>I. IZMJENE FINANCIJSKOG PLANA PRORAČUNSKOG KORISNIKA JEDINICE LOKALNE I PODRUČNE (REGIONALNE) SAMOUPRAVE 
ZA 2025. I PROJEKCIJA ZA 2026. I 2027. GODINU</t>
  </si>
  <si>
    <t>I. IZMJENE FINANCIJSKOG PLANA PRORAČUNSKOG KORISNIKA JEDINICE LOKALNE I PODRUČNE (REGIONALNE) SAMOUPRAVE 
ZA 2025. I PROJEKCIJA ZA 2025. I 2026. GODINU</t>
  </si>
  <si>
    <t>Plan 2025.</t>
  </si>
  <si>
    <t>Izmjene Plana 2025</t>
  </si>
  <si>
    <t>Projekcija proračuna
za 2027.</t>
  </si>
  <si>
    <t>AKTIVNOST Financiranje programa intervencijskog zbrinjavanja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</si>
</sst>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2"/>
      <color rgb="FF00206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3">
    <xf numFmtId="0" fontId="0" fillId="0" borderId="0"/>
    <xf numFmtId="0" fontId="19" fillId="0" borderId="0"/>
    <xf numFmtId="0" fontId="18" fillId="0" borderId="0"/>
  </cellStyleXfs>
  <cellXfs count="27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0" fillId="0" borderId="0" xfId="1" applyFont="1" applyAlignment="1">
      <alignment horizontal="center" wrapText="1"/>
    </xf>
    <xf numFmtId="3" fontId="20" fillId="0" borderId="0" xfId="1" applyNumberFormat="1" applyFont="1"/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3" fillId="0" borderId="0" xfId="1" applyNumberFormat="1" applyFont="1" applyAlignment="1">
      <alignment horizontal="left"/>
    </xf>
    <xf numFmtId="3" fontId="24" fillId="2" borderId="0" xfId="1" applyNumberFormat="1" applyFont="1" applyFill="1" applyAlignment="1">
      <alignment vertical="center"/>
    </xf>
    <xf numFmtId="3" fontId="24" fillId="5" borderId="0" xfId="1" applyNumberFormat="1" applyFont="1" applyFill="1" applyAlignment="1">
      <alignment horizontal="right" vertical="center"/>
    </xf>
    <xf numFmtId="3" fontId="25" fillId="0" borderId="0" xfId="1" applyNumberFormat="1" applyFont="1" applyAlignment="1">
      <alignment horizontal="right" vertical="center"/>
    </xf>
    <xf numFmtId="3" fontId="25" fillId="0" borderId="0" xfId="1" applyNumberFormat="1" applyFont="1"/>
    <xf numFmtId="3" fontId="26" fillId="5" borderId="6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Alignment="1">
      <alignment horizontal="right" vertical="center"/>
    </xf>
    <xf numFmtId="3" fontId="27" fillId="0" borderId="0" xfId="1" applyNumberFormat="1" applyFont="1"/>
    <xf numFmtId="3" fontId="12" fillId="0" borderId="6" xfId="1" applyNumberFormat="1" applyFont="1" applyBorder="1" applyAlignment="1">
      <alignment vertical="center"/>
    </xf>
    <xf numFmtId="4" fontId="11" fillId="0" borderId="6" xfId="1" applyNumberFormat="1" applyFont="1" applyBorder="1" applyAlignment="1">
      <alignment vertical="center"/>
    </xf>
    <xf numFmtId="3" fontId="12" fillId="6" borderId="6" xfId="1" applyNumberFormat="1" applyFont="1" applyFill="1" applyBorder="1" applyAlignment="1">
      <alignment vertical="center"/>
    </xf>
    <xf numFmtId="4" fontId="11" fillId="6" borderId="6" xfId="1" applyNumberFormat="1" applyFont="1" applyFill="1" applyBorder="1" applyAlignment="1">
      <alignment vertical="center"/>
    </xf>
    <xf numFmtId="3" fontId="28" fillId="7" borderId="6" xfId="1" applyNumberFormat="1" applyFont="1" applyFill="1" applyBorder="1" applyAlignment="1">
      <alignment horizontal="left" vertical="center"/>
    </xf>
    <xf numFmtId="0" fontId="28" fillId="7" borderId="6" xfId="1" applyFont="1" applyFill="1" applyBorder="1" applyAlignment="1">
      <alignment horizontal="left" vertical="center" wrapText="1"/>
    </xf>
    <xf numFmtId="4" fontId="28" fillId="7" borderId="6" xfId="1" applyNumberFormat="1" applyFont="1" applyFill="1" applyBorder="1" applyAlignment="1">
      <alignment horizontal="right" vertical="center" wrapText="1"/>
    </xf>
    <xf numFmtId="3" fontId="28" fillId="8" borderId="6" xfId="1" applyNumberFormat="1" applyFont="1" applyFill="1" applyBorder="1" applyAlignment="1">
      <alignment horizontal="left" vertical="center"/>
    </xf>
    <xf numFmtId="3" fontId="28" fillId="8" borderId="6" xfId="1" applyNumberFormat="1" applyFont="1" applyFill="1" applyBorder="1" applyAlignment="1">
      <alignment horizontal="left" vertical="center" wrapText="1"/>
    </xf>
    <xf numFmtId="4" fontId="28" fillId="8" borderId="6" xfId="1" applyNumberFormat="1" applyFont="1" applyFill="1" applyBorder="1" applyAlignment="1">
      <alignment horizontal="right" vertical="center" wrapText="1"/>
    </xf>
    <xf numFmtId="3" fontId="11" fillId="9" borderId="6" xfId="1" applyNumberFormat="1" applyFont="1" applyFill="1" applyBorder="1" applyAlignment="1">
      <alignment horizontal="left" vertical="center"/>
    </xf>
    <xf numFmtId="4" fontId="11" fillId="4" borderId="6" xfId="1" applyNumberFormat="1" applyFont="1" applyFill="1" applyBorder="1" applyAlignment="1">
      <alignment vertical="center"/>
    </xf>
    <xf numFmtId="3" fontId="29" fillId="0" borderId="0" xfId="1" applyNumberFormat="1" applyFont="1" applyAlignment="1">
      <alignment horizontal="right" vertical="center"/>
    </xf>
    <xf numFmtId="3" fontId="29" fillId="0" borderId="0" xfId="1" applyNumberFormat="1" applyFont="1"/>
    <xf numFmtId="0" fontId="11" fillId="5" borderId="6" xfId="1" applyFont="1" applyFill="1" applyBorder="1" applyAlignment="1">
      <alignment horizontal="right" vertical="center"/>
    </xf>
    <xf numFmtId="0" fontId="11" fillId="5" borderId="6" xfId="1" applyFont="1" applyFill="1" applyBorder="1" applyAlignment="1">
      <alignment horizontal="left" vertical="center" wrapText="1"/>
    </xf>
    <xf numFmtId="4" fontId="11" fillId="0" borderId="6" xfId="1" applyNumberFormat="1" applyFont="1" applyBorder="1" applyAlignment="1">
      <alignment horizontal="right" vertical="center"/>
    </xf>
    <xf numFmtId="3" fontId="30" fillId="0" borderId="0" xfId="1" applyNumberFormat="1" applyFont="1" applyAlignment="1">
      <alignment horizontal="center" vertical="center" wrapText="1"/>
    </xf>
    <xf numFmtId="3" fontId="30" fillId="0" borderId="7" xfId="1" applyNumberFormat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/>
    </xf>
    <xf numFmtId="0" fontId="28" fillId="0" borderId="6" xfId="1" applyFont="1" applyBorder="1" applyAlignment="1">
      <alignment horizontal="left" vertical="center" wrapText="1"/>
    </xf>
    <xf numFmtId="4" fontId="28" fillId="0" borderId="6" xfId="1" applyNumberFormat="1" applyFont="1" applyBorder="1"/>
    <xf numFmtId="3" fontId="25" fillId="0" borderId="8" xfId="1" applyNumberFormat="1" applyFont="1" applyBorder="1" applyAlignment="1">
      <alignment horizontal="right"/>
    </xf>
    <xf numFmtId="3" fontId="25" fillId="0" borderId="9" xfId="1" applyNumberFormat="1" applyFont="1" applyBorder="1" applyAlignment="1">
      <alignment horizontal="right"/>
    </xf>
    <xf numFmtId="4" fontId="28" fillId="0" borderId="6" xfId="1" applyNumberFormat="1" applyFont="1" applyBorder="1" applyAlignment="1">
      <alignment horizontal="right" vertical="center"/>
    </xf>
    <xf numFmtId="4" fontId="11" fillId="5" borderId="6" xfId="1" applyNumberFormat="1" applyFont="1" applyFill="1" applyBorder="1" applyAlignment="1">
      <alignment horizontal="right" vertical="center"/>
    </xf>
    <xf numFmtId="3" fontId="30" fillId="0" borderId="0" xfId="1" applyNumberFormat="1" applyFont="1" applyAlignment="1">
      <alignment horizontal="right" vertical="center"/>
    </xf>
    <xf numFmtId="3" fontId="30" fillId="0" borderId="0" xfId="1" applyNumberFormat="1" applyFont="1"/>
    <xf numFmtId="0" fontId="28" fillId="5" borderId="6" xfId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left" vertical="center" wrapText="1"/>
    </xf>
    <xf numFmtId="4" fontId="28" fillId="5" borderId="6" xfId="1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left" vertical="center"/>
    </xf>
    <xf numFmtId="4" fontId="11" fillId="2" borderId="6" xfId="1" applyNumberFormat="1" applyFont="1" applyFill="1" applyBorder="1" applyAlignment="1">
      <alignment vertical="center"/>
    </xf>
    <xf numFmtId="3" fontId="30" fillId="0" borderId="0" xfId="1" applyNumberFormat="1" applyFont="1" applyAlignment="1">
      <alignment vertical="center"/>
    </xf>
    <xf numFmtId="3" fontId="25" fillId="0" borderId="0" xfId="1" applyNumberFormat="1" applyFont="1" applyAlignment="1">
      <alignment vertical="center"/>
    </xf>
    <xf numFmtId="4" fontId="11" fillId="9" borderId="6" xfId="1" applyNumberFormat="1" applyFont="1" applyFill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left" vertical="center"/>
    </xf>
    <xf numFmtId="4" fontId="11" fillId="4" borderId="6" xfId="1" applyNumberFormat="1" applyFont="1" applyFill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11" fillId="0" borderId="6" xfId="1" applyFont="1" applyBorder="1" applyAlignment="1">
      <alignment horizontal="left" vertical="center" wrapText="1"/>
    </xf>
    <xf numFmtId="1" fontId="11" fillId="4" borderId="6" xfId="1" applyNumberFormat="1" applyFont="1" applyFill="1" applyBorder="1" applyAlignment="1">
      <alignment horizontal="left" vertical="center"/>
    </xf>
    <xf numFmtId="3" fontId="11" fillId="0" borderId="0" xfId="1" applyNumberFormat="1" applyFont="1" applyAlignment="1">
      <alignment vertical="center"/>
    </xf>
    <xf numFmtId="4" fontId="11" fillId="0" borderId="0" xfId="1" applyNumberFormat="1" applyFont="1" applyAlignment="1">
      <alignment vertical="center"/>
    </xf>
    <xf numFmtId="3" fontId="11" fillId="10" borderId="6" xfId="1" applyNumberFormat="1" applyFont="1" applyFill="1" applyBorder="1" applyAlignment="1">
      <alignment horizontal="left" vertical="center"/>
    </xf>
    <xf numFmtId="4" fontId="11" fillId="10" borderId="6" xfId="1" applyNumberFormat="1" applyFont="1" applyFill="1" applyBorder="1" applyAlignment="1">
      <alignment horizontal="right" vertical="center"/>
    </xf>
    <xf numFmtId="3" fontId="31" fillId="0" borderId="0" xfId="1" applyNumberFormat="1" applyFont="1" applyAlignment="1">
      <alignment horizontal="right" vertical="center"/>
    </xf>
    <xf numFmtId="3" fontId="31" fillId="0" borderId="0" xfId="1" applyNumberFormat="1" applyFont="1"/>
    <xf numFmtId="3" fontId="20" fillId="0" borderId="0" xfId="1" applyNumberFormat="1" applyFont="1" applyAlignment="1">
      <alignment vertical="center"/>
    </xf>
    <xf numFmtId="0" fontId="32" fillId="9" borderId="6" xfId="1" applyFont="1" applyFill="1" applyBorder="1" applyAlignment="1">
      <alignment horizontal="center" vertical="center" wrapText="1"/>
    </xf>
    <xf numFmtId="3" fontId="34" fillId="0" borderId="0" xfId="1" applyNumberFormat="1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6" fillId="0" borderId="0" xfId="1" applyFont="1" applyAlignment="1">
      <alignment vertical="center"/>
    </xf>
    <xf numFmtId="0" fontId="38" fillId="0" borderId="3" xfId="1" applyFont="1" applyBorder="1" applyAlignment="1">
      <alignment horizontal="center" vertical="center"/>
    </xf>
    <xf numFmtId="3" fontId="39" fillId="11" borderId="3" xfId="1" applyNumberFormat="1" applyFont="1" applyFill="1" applyBorder="1" applyAlignment="1">
      <alignment horizontal="center" vertical="center" wrapText="1"/>
    </xf>
    <xf numFmtId="3" fontId="39" fillId="11" borderId="3" xfId="1" applyNumberFormat="1" applyFont="1" applyFill="1" applyBorder="1" applyAlignment="1">
      <alignment horizontal="right" vertical="center" wrapText="1"/>
    </xf>
    <xf numFmtId="3" fontId="39" fillId="11" borderId="3" xfId="1" applyNumberFormat="1" applyFont="1" applyFill="1" applyBorder="1" applyAlignment="1">
      <alignment horizontal="left" vertical="center"/>
    </xf>
    <xf numFmtId="4" fontId="39" fillId="11" borderId="3" xfId="1" applyNumberFormat="1" applyFont="1" applyFill="1" applyBorder="1" applyAlignment="1">
      <alignment horizontal="right" vertical="center" wrapText="1"/>
    </xf>
    <xf numFmtId="0" fontId="40" fillId="0" borderId="0" xfId="1" applyFont="1" applyAlignment="1">
      <alignment vertical="center"/>
    </xf>
    <xf numFmtId="0" fontId="39" fillId="0" borderId="3" xfId="1" applyFont="1" applyBorder="1" applyAlignment="1">
      <alignment vertical="center"/>
    </xf>
    <xf numFmtId="49" fontId="39" fillId="11" borderId="3" xfId="1" applyNumberFormat="1" applyFont="1" applyFill="1" applyBorder="1" applyAlignment="1">
      <alignment horizontal="right" vertical="center"/>
    </xf>
    <xf numFmtId="49" fontId="39" fillId="11" borderId="3" xfId="1" applyNumberFormat="1" applyFont="1" applyFill="1" applyBorder="1" applyAlignment="1">
      <alignment horizontal="center" vertical="center"/>
    </xf>
    <xf numFmtId="4" fontId="39" fillId="11" borderId="3" xfId="1" applyNumberFormat="1" applyFont="1" applyFill="1" applyBorder="1" applyAlignment="1">
      <alignment horizontal="right" vertical="center"/>
    </xf>
    <xf numFmtId="0" fontId="39" fillId="3" borderId="3" xfId="1" applyFont="1" applyFill="1" applyBorder="1" applyAlignment="1">
      <alignment vertical="center"/>
    </xf>
    <xf numFmtId="0" fontId="39" fillId="3" borderId="3" xfId="1" applyFont="1" applyFill="1" applyBorder="1" applyAlignment="1">
      <alignment horizontal="right" vertical="center"/>
    </xf>
    <xf numFmtId="0" fontId="41" fillId="12" borderId="3" xfId="1" applyFont="1" applyFill="1" applyBorder="1" applyAlignment="1">
      <alignment horizontal="center" vertical="center"/>
    </xf>
    <xf numFmtId="49" fontId="41" fillId="12" borderId="3" xfId="1" applyNumberFormat="1" applyFont="1" applyFill="1" applyBorder="1" applyAlignment="1">
      <alignment horizontal="left" vertical="center" wrapText="1"/>
    </xf>
    <xf numFmtId="4" fontId="41" fillId="12" borderId="3" xfId="1" applyNumberFormat="1" applyFont="1" applyFill="1" applyBorder="1" applyAlignment="1">
      <alignment horizontal="right" vertical="center"/>
    </xf>
    <xf numFmtId="0" fontId="39" fillId="11" borderId="3" xfId="1" applyFont="1" applyFill="1" applyBorder="1" applyAlignment="1">
      <alignment horizontal="right" vertical="center"/>
    </xf>
    <xf numFmtId="0" fontId="36" fillId="2" borderId="0" xfId="1" applyFont="1" applyFill="1" applyAlignment="1">
      <alignment vertical="center"/>
    </xf>
    <xf numFmtId="3" fontId="42" fillId="0" borderId="0" xfId="1" applyNumberFormat="1" applyFont="1" applyAlignment="1">
      <alignment vertical="center"/>
    </xf>
    <xf numFmtId="3" fontId="43" fillId="11" borderId="3" xfId="1" applyNumberFormat="1" applyFont="1" applyFill="1" applyBorder="1" applyAlignment="1">
      <alignment horizontal="left" vertical="center"/>
    </xf>
    <xf numFmtId="4" fontId="42" fillId="0" borderId="0" xfId="1" applyNumberFormat="1" applyFont="1" applyAlignment="1">
      <alignment vertical="center"/>
    </xf>
    <xf numFmtId="0" fontId="39" fillId="13" borderId="3" xfId="1" applyFont="1" applyFill="1" applyBorder="1" applyAlignment="1">
      <alignment horizontal="center" vertical="center"/>
    </xf>
    <xf numFmtId="0" fontId="39" fillId="13" borderId="3" xfId="1" applyFont="1" applyFill="1" applyBorder="1" applyAlignment="1">
      <alignment horizontal="right" vertical="center"/>
    </xf>
    <xf numFmtId="0" fontId="41" fillId="14" borderId="3" xfId="1" applyFont="1" applyFill="1" applyBorder="1" applyAlignment="1">
      <alignment horizontal="center" vertical="center"/>
    </xf>
    <xf numFmtId="49" fontId="41" fillId="14" borderId="3" xfId="1" applyNumberFormat="1" applyFont="1" applyFill="1" applyBorder="1" applyAlignment="1">
      <alignment horizontal="left" vertical="center" wrapText="1"/>
    </xf>
    <xf numFmtId="4" fontId="41" fillId="14" borderId="3" xfId="1" applyNumberFormat="1" applyFont="1" applyFill="1" applyBorder="1" applyAlignment="1">
      <alignment horizontal="right" vertical="center"/>
    </xf>
    <xf numFmtId="4" fontId="41" fillId="11" borderId="3" xfId="1" applyNumberFormat="1" applyFont="1" applyFill="1" applyBorder="1" applyAlignment="1">
      <alignment horizontal="right" vertical="center"/>
    </xf>
    <xf numFmtId="3" fontId="41" fillId="11" borderId="0" xfId="1" applyNumberFormat="1" applyFont="1" applyFill="1" applyAlignment="1">
      <alignment horizontal="center" vertical="center"/>
    </xf>
    <xf numFmtId="3" fontId="41" fillId="11" borderId="0" xfId="1" applyNumberFormat="1" applyFont="1" applyFill="1" applyAlignment="1">
      <alignment horizontal="right" vertical="center"/>
    </xf>
    <xf numFmtId="3" fontId="39" fillId="11" borderId="3" xfId="1" applyNumberFormat="1" applyFont="1" applyFill="1" applyBorder="1" applyAlignment="1">
      <alignment horizontal="center" vertical="center"/>
    </xf>
    <xf numFmtId="3" fontId="43" fillId="11" borderId="3" xfId="1" applyNumberFormat="1" applyFont="1" applyFill="1" applyBorder="1" applyAlignment="1">
      <alignment horizontal="center" vertical="center"/>
    </xf>
    <xf numFmtId="49" fontId="43" fillId="11" borderId="3" xfId="1" applyNumberFormat="1" applyFont="1" applyFill="1" applyBorder="1" applyAlignment="1">
      <alignment horizontal="center" vertical="center"/>
    </xf>
    <xf numFmtId="4" fontId="43" fillId="11" borderId="3" xfId="1" applyNumberFormat="1" applyFont="1" applyFill="1" applyBorder="1" applyAlignment="1">
      <alignment horizontal="right" vertical="center"/>
    </xf>
    <xf numFmtId="49" fontId="39" fillId="11" borderId="10" xfId="1" applyNumberFormat="1" applyFont="1" applyFill="1" applyBorder="1" applyAlignment="1">
      <alignment horizontal="center" vertical="center"/>
    </xf>
    <xf numFmtId="0" fontId="39" fillId="0" borderId="10" xfId="1" applyFont="1" applyBorder="1" applyAlignment="1">
      <alignment vertical="center"/>
    </xf>
    <xf numFmtId="49" fontId="39" fillId="11" borderId="10" xfId="1" applyNumberFormat="1" applyFont="1" applyFill="1" applyBorder="1" applyAlignment="1">
      <alignment vertical="center"/>
    </xf>
    <xf numFmtId="4" fontId="39" fillId="11" borderId="10" xfId="1" applyNumberFormat="1" applyFont="1" applyFill="1" applyBorder="1" applyAlignment="1">
      <alignment horizontal="right" vertical="center" wrapText="1"/>
    </xf>
    <xf numFmtId="0" fontId="39" fillId="2" borderId="3" xfId="1" applyFont="1" applyFill="1" applyBorder="1" applyAlignment="1">
      <alignment vertical="center"/>
    </xf>
    <xf numFmtId="49" fontId="18" fillId="5" borderId="3" xfId="1" applyNumberFormat="1" applyFont="1" applyFill="1" applyBorder="1" applyAlignment="1">
      <alignment horizontal="right" vertical="center"/>
    </xf>
    <xf numFmtId="0" fontId="18" fillId="2" borderId="3" xfId="1" applyFont="1" applyFill="1" applyBorder="1" applyAlignment="1">
      <alignment vertical="center"/>
    </xf>
    <xf numFmtId="49" fontId="18" fillId="5" borderId="3" xfId="1" applyNumberFormat="1" applyFont="1" applyFill="1" applyBorder="1" applyAlignment="1">
      <alignment vertical="center"/>
    </xf>
    <xf numFmtId="4" fontId="18" fillId="5" borderId="3" xfId="1" applyNumberFormat="1" applyFont="1" applyFill="1" applyBorder="1" applyAlignment="1">
      <alignment horizontal="right" vertical="center"/>
    </xf>
    <xf numFmtId="49" fontId="39" fillId="11" borderId="3" xfId="1" applyNumberFormat="1" applyFont="1" applyFill="1" applyBorder="1" applyAlignment="1">
      <alignment vertical="center"/>
    </xf>
    <xf numFmtId="0" fontId="44" fillId="2" borderId="3" xfId="1" applyFont="1" applyFill="1" applyBorder="1" applyAlignment="1">
      <alignment vertical="center"/>
    </xf>
    <xf numFmtId="49" fontId="0" fillId="5" borderId="3" xfId="1" applyNumberFormat="1" applyFont="1" applyFill="1" applyBorder="1" applyAlignment="1">
      <alignment horizontal="right" vertical="center"/>
    </xf>
    <xf numFmtId="49" fontId="0" fillId="5" borderId="3" xfId="1" applyNumberFormat="1" applyFont="1" applyFill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11" borderId="3" xfId="1" applyFont="1" applyFill="1" applyBorder="1" applyAlignment="1">
      <alignment horizontal="right" vertical="center"/>
    </xf>
    <xf numFmtId="49" fontId="18" fillId="11" borderId="3" xfId="1" applyNumberFormat="1" applyFont="1" applyFill="1" applyBorder="1" applyAlignment="1">
      <alignment horizontal="left" vertical="center" wrapText="1"/>
    </xf>
    <xf numFmtId="4" fontId="18" fillId="11" borderId="3" xfId="1" applyNumberFormat="1" applyFont="1" applyFill="1" applyBorder="1" applyAlignment="1">
      <alignment horizontal="right" vertical="center" wrapText="1"/>
    </xf>
    <xf numFmtId="0" fontId="40" fillId="2" borderId="0" xfId="1" applyFont="1" applyFill="1" applyAlignment="1">
      <alignment vertical="center"/>
    </xf>
    <xf numFmtId="4" fontId="39" fillId="5" borderId="3" xfId="1" applyNumberFormat="1" applyFont="1" applyFill="1" applyBorder="1" applyAlignment="1">
      <alignment vertical="center"/>
    </xf>
    <xf numFmtId="0" fontId="38" fillId="0" borderId="6" xfId="1" applyFont="1" applyBorder="1" applyAlignment="1">
      <alignment horizontal="center" vertical="center"/>
    </xf>
    <xf numFmtId="49" fontId="39" fillId="5" borderId="6" xfId="1" applyNumberFormat="1" applyFont="1" applyFill="1" applyBorder="1" applyAlignment="1">
      <alignment horizontal="center" vertical="center"/>
    </xf>
    <xf numFmtId="3" fontId="39" fillId="5" borderId="6" xfId="1" applyNumberFormat="1" applyFont="1" applyFill="1" applyBorder="1" applyAlignment="1">
      <alignment horizontal="left" vertical="center"/>
    </xf>
    <xf numFmtId="4" fontId="39" fillId="5" borderId="6" xfId="1" applyNumberFormat="1" applyFont="1" applyFill="1" applyBorder="1" applyAlignment="1">
      <alignment vertical="center"/>
    </xf>
    <xf numFmtId="3" fontId="39" fillId="5" borderId="6" xfId="1" applyNumberFormat="1" applyFont="1" applyFill="1" applyBorder="1" applyAlignment="1">
      <alignment horizontal="left" vertical="top"/>
    </xf>
    <xf numFmtId="49" fontId="43" fillId="5" borderId="6" xfId="1" applyNumberFormat="1" applyFont="1" applyFill="1" applyBorder="1" applyAlignment="1">
      <alignment horizontal="center" vertical="center"/>
    </xf>
    <xf numFmtId="4" fontId="43" fillId="2" borderId="6" xfId="1" applyNumberFormat="1" applyFont="1" applyFill="1" applyBorder="1" applyAlignment="1">
      <alignment horizontal="right" vertical="center"/>
    </xf>
    <xf numFmtId="3" fontId="45" fillId="0" borderId="0" xfId="1" applyNumberFormat="1" applyFont="1" applyAlignment="1">
      <alignment vertical="center"/>
    </xf>
    <xf numFmtId="2" fontId="32" fillId="4" borderId="1" xfId="0" applyNumberFormat="1" applyFont="1" applyFill="1" applyBorder="1" applyAlignment="1">
      <alignment horizontal="center" vertical="center" wrapText="1"/>
    </xf>
    <xf numFmtId="49" fontId="18" fillId="11" borderId="3" xfId="1" applyNumberFormat="1" applyFont="1" applyFill="1" applyBorder="1" applyAlignment="1">
      <alignment horizontal="right" vertical="center"/>
    </xf>
    <xf numFmtId="49" fontId="18" fillId="11" borderId="3" xfId="1" applyNumberFormat="1" applyFont="1" applyFill="1" applyBorder="1" applyAlignment="1">
      <alignment horizontal="center" vertical="center"/>
    </xf>
    <xf numFmtId="4" fontId="18" fillId="11" borderId="3" xfId="1" applyNumberFormat="1" applyFont="1" applyFill="1" applyBorder="1" applyAlignment="1">
      <alignment horizontal="right" vertical="center"/>
    </xf>
    <xf numFmtId="0" fontId="47" fillId="0" borderId="0" xfId="1" applyFont="1" applyAlignment="1">
      <alignment vertical="center"/>
    </xf>
    <xf numFmtId="0" fontId="18" fillId="11" borderId="3" xfId="1" applyFont="1" applyFill="1" applyBorder="1" applyAlignment="1">
      <alignment horizontal="center" vertical="center"/>
    </xf>
    <xf numFmtId="0" fontId="18" fillId="11" borderId="3" xfId="1" applyFont="1" applyFill="1" applyBorder="1" applyAlignment="1">
      <alignment horizontal="left" vertical="center" wrapText="1"/>
    </xf>
    <xf numFmtId="3" fontId="42" fillId="0" borderId="3" xfId="1" applyNumberFormat="1" applyFont="1" applyBorder="1" applyAlignment="1">
      <alignment horizontal="center" vertical="center"/>
    </xf>
    <xf numFmtId="1" fontId="42" fillId="0" borderId="3" xfId="1" applyNumberFormat="1" applyFont="1" applyBorder="1" applyAlignment="1">
      <alignment vertical="center"/>
    </xf>
    <xf numFmtId="3" fontId="42" fillId="0" borderId="3" xfId="1" applyNumberFormat="1" applyFont="1" applyBorder="1" applyAlignment="1">
      <alignment vertical="center"/>
    </xf>
    <xf numFmtId="4" fontId="42" fillId="0" borderId="3" xfId="1" applyNumberFormat="1" applyFont="1" applyBorder="1" applyAlignment="1">
      <alignment vertical="center"/>
    </xf>
    <xf numFmtId="1" fontId="1" fillId="0" borderId="3" xfId="1" applyNumberFormat="1" applyFont="1" applyBorder="1" applyAlignment="1">
      <alignment vertical="center"/>
    </xf>
    <xf numFmtId="3" fontId="1" fillId="0" borderId="3" xfId="1" applyNumberFormat="1" applyFont="1" applyBorder="1" applyAlignment="1">
      <alignment vertical="center"/>
    </xf>
    <xf numFmtId="3" fontId="48" fillId="11" borderId="3" xfId="1" applyNumberFormat="1" applyFont="1" applyFill="1" applyBorder="1" applyAlignment="1">
      <alignment horizontal="left" vertical="center"/>
    </xf>
    <xf numFmtId="4" fontId="1" fillId="0" borderId="3" xfId="1" applyNumberFormat="1" applyFont="1" applyBorder="1" applyAlignment="1">
      <alignment vertical="center"/>
    </xf>
    <xf numFmtId="3" fontId="1" fillId="0" borderId="3" xfId="1" applyNumberFormat="1" applyFont="1" applyBorder="1" applyAlignment="1">
      <alignment horizontal="center" vertical="center"/>
    </xf>
    <xf numFmtId="2" fontId="32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49" fillId="5" borderId="3" xfId="1" applyFont="1" applyFill="1" applyBorder="1" applyAlignment="1">
      <alignment horizontal="center" vertical="center" wrapText="1"/>
    </xf>
    <xf numFmtId="0" fontId="49" fillId="0" borderId="3" xfId="1" applyFon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textRotation="90" wrapText="1"/>
    </xf>
    <xf numFmtId="0" fontId="50" fillId="4" borderId="4" xfId="0" applyFont="1" applyFill="1" applyBorder="1" applyAlignment="1">
      <alignment horizontal="center" vertical="center" textRotation="90" wrapText="1"/>
    </xf>
    <xf numFmtId="0" fontId="18" fillId="2" borderId="3" xfId="1" applyFont="1" applyFill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48" fillId="0" borderId="3" xfId="1" applyFont="1" applyBorder="1" applyAlignment="1">
      <alignment vertical="center"/>
    </xf>
    <xf numFmtId="0" fontId="48" fillId="11" borderId="3" xfId="1" applyFont="1" applyFill="1" applyBorder="1" applyAlignment="1">
      <alignment horizontal="center" vertical="center"/>
    </xf>
    <xf numFmtId="49" fontId="48" fillId="11" borderId="3" xfId="1" applyNumberFormat="1" applyFont="1" applyFill="1" applyBorder="1" applyAlignment="1">
      <alignment horizontal="center" vertical="center"/>
    </xf>
    <xf numFmtId="49" fontId="48" fillId="11" borderId="3" xfId="1" applyNumberFormat="1" applyFont="1" applyFill="1" applyBorder="1" applyAlignment="1">
      <alignment vertical="center"/>
    </xf>
    <xf numFmtId="4" fontId="48" fillId="11" borderId="3" xfId="1" applyNumberFormat="1" applyFont="1" applyFill="1" applyBorder="1" applyAlignment="1">
      <alignment horizontal="right" vertical="center" wrapText="1"/>
    </xf>
    <xf numFmtId="0" fontId="48" fillId="2" borderId="3" xfId="1" applyFont="1" applyFill="1" applyBorder="1" applyAlignment="1">
      <alignment vertical="center"/>
    </xf>
    <xf numFmtId="0" fontId="48" fillId="5" borderId="3" xfId="1" applyFont="1" applyFill="1" applyBorder="1" applyAlignment="1">
      <alignment horizontal="center" vertical="center"/>
    </xf>
    <xf numFmtId="49" fontId="48" fillId="5" borderId="3" xfId="1" applyNumberFormat="1" applyFont="1" applyFill="1" applyBorder="1" applyAlignment="1">
      <alignment horizontal="center" vertical="center"/>
    </xf>
    <xf numFmtId="49" fontId="48" fillId="5" borderId="3" xfId="1" applyNumberFormat="1" applyFont="1" applyFill="1" applyBorder="1" applyAlignment="1">
      <alignment vertical="center"/>
    </xf>
    <xf numFmtId="4" fontId="48" fillId="5" borderId="3" xfId="1" applyNumberFormat="1" applyFont="1" applyFill="1" applyBorder="1" applyAlignment="1">
      <alignment horizontal="right" vertical="center" wrapText="1"/>
    </xf>
    <xf numFmtId="0" fontId="48" fillId="2" borderId="3" xfId="1" applyFont="1" applyFill="1" applyBorder="1" applyAlignment="1">
      <alignment horizontal="center" vertical="center"/>
    </xf>
    <xf numFmtId="49" fontId="48" fillId="5" borderId="3" xfId="1" applyNumberFormat="1" applyFont="1" applyFill="1" applyBorder="1" applyAlignment="1">
      <alignment horizontal="right" vertical="center"/>
    </xf>
    <xf numFmtId="4" fontId="48" fillId="5" borderId="3" xfId="1" applyNumberFormat="1" applyFont="1" applyFill="1" applyBorder="1" applyAlignment="1">
      <alignment horizontal="right" vertical="center"/>
    </xf>
    <xf numFmtId="3" fontId="22" fillId="5" borderId="5" xfId="1" applyNumberFormat="1" applyFont="1" applyFill="1" applyBorder="1" applyAlignment="1">
      <alignment horizontal="center" vertical="center" wrapText="1"/>
    </xf>
    <xf numFmtId="49" fontId="39" fillId="5" borderId="16" xfId="1" applyNumberFormat="1" applyFont="1" applyFill="1" applyBorder="1" applyAlignment="1">
      <alignment horizontal="center" vertical="center"/>
    </xf>
    <xf numFmtId="3" fontId="39" fillId="5" borderId="16" xfId="1" applyNumberFormat="1" applyFont="1" applyFill="1" applyBorder="1" applyAlignment="1">
      <alignment horizontal="left" vertical="center"/>
    </xf>
    <xf numFmtId="4" fontId="39" fillId="5" borderId="16" xfId="1" applyNumberFormat="1" applyFont="1" applyFill="1" applyBorder="1" applyAlignment="1">
      <alignment vertical="center"/>
    </xf>
    <xf numFmtId="49" fontId="39" fillId="5" borderId="3" xfId="1" applyNumberFormat="1" applyFont="1" applyFill="1" applyBorder="1" applyAlignment="1">
      <alignment horizontal="center" vertical="center"/>
    </xf>
    <xf numFmtId="3" fontId="39" fillId="5" borderId="3" xfId="1" applyNumberFormat="1" applyFont="1" applyFill="1" applyBorder="1" applyAlignment="1">
      <alignment horizontal="left" vertical="top"/>
    </xf>
    <xf numFmtId="3" fontId="9" fillId="4" borderId="3" xfId="0" quotePrefix="1" applyNumberFormat="1" applyFont="1" applyFill="1" applyBorder="1" applyAlignment="1">
      <alignment horizontal="right"/>
    </xf>
    <xf numFmtId="3" fontId="42" fillId="0" borderId="15" xfId="1" applyNumberFormat="1" applyFont="1" applyBorder="1" applyAlignment="1">
      <alignment vertical="center"/>
    </xf>
    <xf numFmtId="0" fontId="22" fillId="5" borderId="5" xfId="1" applyFont="1" applyFill="1" applyBorder="1" applyAlignment="1">
      <alignment horizontal="center" vertical="center" wrapText="1"/>
    </xf>
    <xf numFmtId="3" fontId="41" fillId="11" borderId="15" xfId="1" applyNumberFormat="1" applyFont="1" applyFill="1" applyBorder="1" applyAlignment="1">
      <alignment horizontal="center" vertical="center"/>
    </xf>
    <xf numFmtId="3" fontId="41" fillId="11" borderId="15" xfId="1" applyNumberFormat="1" applyFont="1" applyFill="1" applyBorder="1" applyAlignment="1">
      <alignment horizontal="right" vertical="center"/>
    </xf>
    <xf numFmtId="0" fontId="42" fillId="2" borderId="0" xfId="1" applyFont="1" applyFill="1" applyAlignment="1">
      <alignment vertical="center"/>
    </xf>
    <xf numFmtId="3" fontId="22" fillId="11" borderId="5" xfId="1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39" fillId="5" borderId="3" xfId="1" applyNumberFormat="1" applyFont="1" applyFill="1" applyBorder="1" applyAlignment="1">
      <alignment horizontal="center" vertical="center"/>
    </xf>
    <xf numFmtId="3" fontId="24" fillId="5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1" fillId="11" borderId="3" xfId="1" applyNumberFormat="1" applyFont="1" applyFill="1" applyBorder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3" fillId="2" borderId="0" xfId="2" applyFont="1" applyFill="1" applyAlignment="1">
      <alignment horizontal="center" vertical="center" wrapText="1"/>
    </xf>
    <xf numFmtId="0" fontId="33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2" fillId="5" borderId="0" xfId="1" applyFont="1" applyFill="1" applyAlignment="1">
      <alignment horizontal="center" vertical="center" wrapText="1"/>
    </xf>
    <xf numFmtId="3" fontId="41" fillId="11" borderId="14" xfId="1" applyNumberFormat="1" applyFont="1" applyFill="1" applyBorder="1" applyAlignment="1">
      <alignment horizontal="center" vertical="center"/>
    </xf>
    <xf numFmtId="3" fontId="41" fillId="11" borderId="5" xfId="1" applyNumberFormat="1" applyFont="1" applyFill="1" applyBorder="1" applyAlignment="1">
      <alignment horizontal="center" vertical="center"/>
    </xf>
    <xf numFmtId="3" fontId="37" fillId="5" borderId="11" xfId="1" applyNumberFormat="1" applyFont="1" applyFill="1" applyBorder="1" applyAlignment="1">
      <alignment horizontal="center" vertical="center" wrapText="1"/>
    </xf>
    <xf numFmtId="3" fontId="37" fillId="5" borderId="12" xfId="1" applyNumberFormat="1" applyFont="1" applyFill="1" applyBorder="1" applyAlignment="1">
      <alignment horizontal="center" vertical="center" wrapText="1"/>
    </xf>
    <xf numFmtId="3" fontId="37" fillId="5" borderId="13" xfId="1" applyNumberFormat="1" applyFont="1" applyFill="1" applyBorder="1" applyAlignment="1">
      <alignment horizontal="center" vertical="center" wrapText="1"/>
    </xf>
    <xf numFmtId="3" fontId="22" fillId="5" borderId="0" xfId="1" applyNumberFormat="1" applyFont="1" applyFill="1" applyAlignment="1">
      <alignment horizontal="center" vertical="center" wrapText="1"/>
    </xf>
    <xf numFmtId="0" fontId="37" fillId="5" borderId="3" xfId="1" applyFont="1" applyFill="1" applyBorder="1" applyAlignment="1">
      <alignment horizontal="center" vertical="center" wrapText="1"/>
    </xf>
    <xf numFmtId="3" fontId="22" fillId="11" borderId="15" xfId="1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32" fillId="4" borderId="3" xfId="0" applyNumberFormat="1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3" fontId="46" fillId="2" borderId="5" xfId="1" applyNumberFormat="1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6" fillId="5" borderId="6" xfId="1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F49" sqref="F4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33" t="s">
        <v>162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33" t="s">
        <v>17</v>
      </c>
      <c r="B3" s="233"/>
      <c r="C3" s="233"/>
      <c r="D3" s="233"/>
      <c r="E3" s="233"/>
      <c r="F3" s="233"/>
      <c r="G3" s="233"/>
      <c r="H3" s="233"/>
      <c r="I3" s="234"/>
      <c r="J3" s="234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33" t="s">
        <v>22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30</v>
      </c>
    </row>
    <row r="7" spans="1:10" ht="25.5" x14ac:dyDescent="0.25">
      <c r="A7" s="22"/>
      <c r="B7" s="23"/>
      <c r="C7" s="23"/>
      <c r="D7" s="24"/>
      <c r="E7" s="25"/>
      <c r="F7" s="3" t="s">
        <v>159</v>
      </c>
      <c r="G7" s="3" t="s">
        <v>165</v>
      </c>
      <c r="H7" s="3" t="s">
        <v>160</v>
      </c>
      <c r="I7" s="3" t="s">
        <v>37</v>
      </c>
      <c r="J7" s="3" t="s">
        <v>166</v>
      </c>
    </row>
    <row r="8" spans="1:10" x14ac:dyDescent="0.25">
      <c r="A8" s="236" t="s">
        <v>0</v>
      </c>
      <c r="B8" s="237"/>
      <c r="C8" s="237"/>
      <c r="D8" s="237"/>
      <c r="E8" s="238"/>
      <c r="F8" s="26">
        <f t="shared" ref="F8:J8" si="0">F9+F10</f>
        <v>13888522</v>
      </c>
      <c r="G8" s="26">
        <f t="shared" si="0"/>
        <v>400648</v>
      </c>
      <c r="H8" s="26">
        <f t="shared" si="0"/>
        <v>14289170</v>
      </c>
      <c r="I8" s="26">
        <f t="shared" si="0"/>
        <v>14577437</v>
      </c>
      <c r="J8" s="26">
        <f t="shared" si="0"/>
        <v>14577437</v>
      </c>
    </row>
    <row r="9" spans="1:10" x14ac:dyDescent="0.25">
      <c r="A9" s="239" t="s">
        <v>31</v>
      </c>
      <c r="B9" s="240"/>
      <c r="C9" s="240"/>
      <c r="D9" s="240"/>
      <c r="E9" s="232"/>
      <c r="F9" s="27">
        <f>SUM('Račun prihoda i rashoda'!E10)</f>
        <v>13887858</v>
      </c>
      <c r="G9" s="27">
        <f>SUM('Račun prihoda i rashoda'!F10)</f>
        <v>400648</v>
      </c>
      <c r="H9" s="27">
        <f>SUM('Račun prihoda i rashoda'!G10)</f>
        <v>14288506</v>
      </c>
      <c r="I9" s="27">
        <f>SUM('Račun prihoda i rashoda'!H10)</f>
        <v>14576773</v>
      </c>
      <c r="J9" s="27">
        <f>SUM('Račun prihoda i rashoda'!I10)</f>
        <v>14576773</v>
      </c>
    </row>
    <row r="10" spans="1:10" x14ac:dyDescent="0.25">
      <c r="A10" s="231" t="s">
        <v>32</v>
      </c>
      <c r="B10" s="232"/>
      <c r="C10" s="232"/>
      <c r="D10" s="232"/>
      <c r="E10" s="232"/>
      <c r="F10" s="27">
        <f>SUM('Račun prihoda i rashoda'!E20)</f>
        <v>664</v>
      </c>
      <c r="G10" s="27">
        <f>SUM('Račun prihoda i rashoda'!F20)</f>
        <v>0</v>
      </c>
      <c r="H10" s="27">
        <f>SUM('Račun prihoda i rashoda'!G20)</f>
        <v>664</v>
      </c>
      <c r="I10" s="27">
        <f>SUM('Račun prihoda i rashoda'!H20)</f>
        <v>664</v>
      </c>
      <c r="J10" s="27">
        <f>SUM('Račun prihoda i rashoda'!I20)</f>
        <v>664</v>
      </c>
    </row>
    <row r="11" spans="1:10" x14ac:dyDescent="0.25">
      <c r="A11" s="30" t="s">
        <v>1</v>
      </c>
      <c r="B11" s="37"/>
      <c r="C11" s="37"/>
      <c r="D11" s="37"/>
      <c r="E11" s="37"/>
      <c r="F11" s="26">
        <f t="shared" ref="F11:J11" si="1">F12+F13</f>
        <v>13958522</v>
      </c>
      <c r="G11" s="26">
        <f t="shared" si="1"/>
        <v>618915.43000000087</v>
      </c>
      <c r="H11" s="26">
        <f t="shared" si="1"/>
        <v>14577437.430000002</v>
      </c>
      <c r="I11" s="26">
        <f t="shared" si="1"/>
        <v>14577437.430000002</v>
      </c>
      <c r="J11" s="26">
        <f t="shared" si="1"/>
        <v>14577437.430000002</v>
      </c>
    </row>
    <row r="12" spans="1:10" x14ac:dyDescent="0.25">
      <c r="A12" s="241" t="s">
        <v>33</v>
      </c>
      <c r="B12" s="240"/>
      <c r="C12" s="240"/>
      <c r="D12" s="240"/>
      <c r="E12" s="240"/>
      <c r="F12" s="27">
        <f>SUM('Račun prihoda i rashoda'!E41)</f>
        <v>12620920</v>
      </c>
      <c r="G12" s="27">
        <f>SUM('Račun prihoda i rashoda'!F41)</f>
        <v>324927.69000000088</v>
      </c>
      <c r="H12" s="27">
        <f>SUM('Račun prihoda i rashoda'!G41)</f>
        <v>12945847.690000001</v>
      </c>
      <c r="I12" s="27">
        <f>SUM('Račun prihoda i rashoda'!H41)</f>
        <v>12945847.690000001</v>
      </c>
      <c r="J12" s="27">
        <f>SUM('Račun prihoda i rashoda'!I41)</f>
        <v>12945847.690000001</v>
      </c>
    </row>
    <row r="13" spans="1:10" x14ac:dyDescent="0.25">
      <c r="A13" s="231" t="s">
        <v>34</v>
      </c>
      <c r="B13" s="232"/>
      <c r="C13" s="232"/>
      <c r="D13" s="232"/>
      <c r="E13" s="232"/>
      <c r="F13" s="27">
        <f>SUM('Račun prihoda i rashoda'!E46)</f>
        <v>1337602</v>
      </c>
      <c r="G13" s="27">
        <f>SUM('Račun prihoda i rashoda'!F46)</f>
        <v>293987.74</v>
      </c>
      <c r="H13" s="27">
        <f>SUM('Račun prihoda i rashoda'!G46)</f>
        <v>1631589.74</v>
      </c>
      <c r="I13" s="27">
        <f>SUM('Račun prihoda i rashoda'!H46)</f>
        <v>1631589.74</v>
      </c>
      <c r="J13" s="27">
        <f>SUM('Račun prihoda i rashoda'!I46)</f>
        <v>1631589.74</v>
      </c>
    </row>
    <row r="14" spans="1:10" x14ac:dyDescent="0.25">
      <c r="A14" s="242" t="s">
        <v>53</v>
      </c>
      <c r="B14" s="237"/>
      <c r="C14" s="237"/>
      <c r="D14" s="237"/>
      <c r="E14" s="237"/>
      <c r="F14" s="26">
        <f t="shared" ref="F14:J14" si="2">F8-F11</f>
        <v>-70000</v>
      </c>
      <c r="G14" s="26">
        <f t="shared" si="2"/>
        <v>-218267.43000000087</v>
      </c>
      <c r="H14" s="26">
        <f t="shared" si="2"/>
        <v>-288267.43000000156</v>
      </c>
      <c r="I14" s="26">
        <f t="shared" si="2"/>
        <v>-0.43000000156462193</v>
      </c>
      <c r="J14" s="26">
        <f t="shared" si="2"/>
        <v>-0.43000000156462193</v>
      </c>
    </row>
    <row r="15" spans="1:10" ht="18" x14ac:dyDescent="0.25">
      <c r="A15" s="4"/>
      <c r="B15" s="18"/>
      <c r="C15" s="18"/>
      <c r="D15" s="18"/>
      <c r="E15" s="18"/>
      <c r="F15" s="19"/>
      <c r="G15" s="19"/>
      <c r="H15" s="19"/>
      <c r="I15" s="19"/>
      <c r="J15" s="19"/>
    </row>
    <row r="16" spans="1:10" ht="15.75" x14ac:dyDescent="0.25">
      <c r="A16" s="233" t="s">
        <v>23</v>
      </c>
      <c r="B16" s="235"/>
      <c r="C16" s="235"/>
      <c r="D16" s="235"/>
      <c r="E16" s="235"/>
      <c r="F16" s="235"/>
      <c r="G16" s="235"/>
      <c r="H16" s="235"/>
      <c r="I16" s="235"/>
      <c r="J16" s="235"/>
    </row>
    <row r="17" spans="1:10" ht="18" x14ac:dyDescent="0.25">
      <c r="A17" s="4"/>
      <c r="B17" s="18"/>
      <c r="C17" s="18"/>
      <c r="D17" s="18"/>
      <c r="E17" s="18"/>
      <c r="F17" s="19"/>
      <c r="G17" s="19"/>
      <c r="H17" s="19"/>
      <c r="I17" s="19"/>
      <c r="J17" s="19"/>
    </row>
    <row r="18" spans="1:10" ht="25.5" x14ac:dyDescent="0.25">
      <c r="A18" s="22"/>
      <c r="B18" s="23"/>
      <c r="C18" s="23"/>
      <c r="D18" s="24"/>
      <c r="E18" s="25"/>
      <c r="F18" s="3" t="s">
        <v>159</v>
      </c>
      <c r="G18" s="3" t="s">
        <v>165</v>
      </c>
      <c r="H18" s="3" t="s">
        <v>160</v>
      </c>
      <c r="I18" s="3" t="s">
        <v>37</v>
      </c>
      <c r="J18" s="3" t="s">
        <v>166</v>
      </c>
    </row>
    <row r="19" spans="1:10" x14ac:dyDescent="0.25">
      <c r="A19" s="231" t="s">
        <v>35</v>
      </c>
      <c r="B19" s="232"/>
      <c r="C19" s="232"/>
      <c r="D19" s="232"/>
      <c r="E19" s="232"/>
      <c r="F19" s="27"/>
      <c r="G19" s="27"/>
      <c r="H19" s="27"/>
      <c r="I19" s="27"/>
      <c r="J19" s="38"/>
    </row>
    <row r="20" spans="1:10" x14ac:dyDescent="0.25">
      <c r="A20" s="231" t="s">
        <v>36</v>
      </c>
      <c r="B20" s="232"/>
      <c r="C20" s="232"/>
      <c r="D20" s="232"/>
      <c r="E20" s="232"/>
      <c r="F20" s="27"/>
      <c r="G20" s="27"/>
      <c r="H20" s="27"/>
      <c r="I20" s="27"/>
      <c r="J20" s="38"/>
    </row>
    <row r="21" spans="1:10" x14ac:dyDescent="0.25">
      <c r="A21" s="242" t="s">
        <v>2</v>
      </c>
      <c r="B21" s="237"/>
      <c r="C21" s="237"/>
      <c r="D21" s="237"/>
      <c r="E21" s="237"/>
      <c r="F21" s="26">
        <f t="shared" ref="F21:J21" si="3">F19-F20</f>
        <v>0</v>
      </c>
      <c r="G21" s="26"/>
      <c r="H21" s="26">
        <f t="shared" ref="H21" si="4">H19-H20</f>
        <v>0</v>
      </c>
      <c r="I21" s="26">
        <f t="shared" si="3"/>
        <v>0</v>
      </c>
      <c r="J21" s="26">
        <f t="shared" si="3"/>
        <v>0</v>
      </c>
    </row>
    <row r="22" spans="1:10" x14ac:dyDescent="0.25">
      <c r="A22" s="242" t="s">
        <v>54</v>
      </c>
      <c r="B22" s="237"/>
      <c r="C22" s="237"/>
      <c r="D22" s="237"/>
      <c r="E22" s="237"/>
      <c r="F22" s="26">
        <f t="shared" ref="F22:J22" si="5">F14+F21</f>
        <v>-70000</v>
      </c>
      <c r="G22" s="26">
        <f t="shared" si="5"/>
        <v>-218267.43000000087</v>
      </c>
      <c r="H22" s="26">
        <f t="shared" si="5"/>
        <v>-288267.43000000156</v>
      </c>
      <c r="I22" s="26">
        <f t="shared" si="5"/>
        <v>-0.43000000156462193</v>
      </c>
      <c r="J22" s="26">
        <f t="shared" si="5"/>
        <v>-0.43000000156462193</v>
      </c>
    </row>
    <row r="23" spans="1:10" ht="18" x14ac:dyDescent="0.25">
      <c r="A23" s="17"/>
      <c r="B23" s="18"/>
      <c r="C23" s="18"/>
      <c r="D23" s="18"/>
      <c r="E23" s="18"/>
      <c r="F23" s="19"/>
      <c r="G23" s="19"/>
      <c r="H23" s="19"/>
      <c r="I23" s="19"/>
      <c r="J23" s="19"/>
    </row>
    <row r="24" spans="1:10" ht="15.75" x14ac:dyDescent="0.25">
      <c r="A24" s="233" t="s">
        <v>55</v>
      </c>
      <c r="B24" s="235"/>
      <c r="C24" s="235"/>
      <c r="D24" s="235"/>
      <c r="E24" s="235"/>
      <c r="F24" s="235"/>
      <c r="G24" s="235"/>
      <c r="H24" s="235"/>
      <c r="I24" s="235"/>
      <c r="J24" s="235"/>
    </row>
    <row r="25" spans="1:10" ht="15.75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25.5" x14ac:dyDescent="0.25">
      <c r="A26" s="22"/>
      <c r="B26" s="23"/>
      <c r="C26" s="23"/>
      <c r="D26" s="24"/>
      <c r="E26" s="25"/>
      <c r="F26" s="3" t="s">
        <v>159</v>
      </c>
      <c r="G26" s="3" t="s">
        <v>165</v>
      </c>
      <c r="H26" s="3" t="s">
        <v>160</v>
      </c>
      <c r="I26" s="3" t="s">
        <v>37</v>
      </c>
      <c r="J26" s="3" t="s">
        <v>166</v>
      </c>
    </row>
    <row r="27" spans="1:10" ht="15" customHeight="1" x14ac:dyDescent="0.25">
      <c r="A27" s="243" t="s">
        <v>56</v>
      </c>
      <c r="B27" s="244"/>
      <c r="C27" s="244"/>
      <c r="D27" s="244"/>
      <c r="E27" s="245"/>
      <c r="F27" s="39">
        <f>SUM('Račun prihoda i rashoda'!E64)</f>
        <v>70000</v>
      </c>
      <c r="G27" s="39">
        <f>SUM('Račun prihoda i rashoda'!F64)</f>
        <v>218267.43</v>
      </c>
      <c r="H27" s="39">
        <f>SUM('Račun prihoda i rashoda'!G64)</f>
        <v>288267.43</v>
      </c>
      <c r="I27" s="39">
        <f>SUM('Račun prihoda i rashoda'!H64)</f>
        <v>0</v>
      </c>
      <c r="J27" s="223">
        <f>SUM('Račun prihoda i rashoda'!I64)</f>
        <v>0</v>
      </c>
    </row>
    <row r="28" spans="1:10" ht="15" customHeight="1" x14ac:dyDescent="0.25">
      <c r="A28" s="242" t="s">
        <v>57</v>
      </c>
      <c r="B28" s="237"/>
      <c r="C28" s="237"/>
      <c r="D28" s="237"/>
      <c r="E28" s="237"/>
      <c r="F28" s="41">
        <f t="shared" ref="F28:J28" si="6">F22+F27</f>
        <v>0</v>
      </c>
      <c r="G28" s="41"/>
      <c r="H28" s="41">
        <f t="shared" ref="H28" si="7">H22+H27</f>
        <v>-1.57160684466362E-9</v>
      </c>
      <c r="I28" s="41">
        <f t="shared" si="6"/>
        <v>-0.43000000156462193</v>
      </c>
      <c r="J28" s="42">
        <f t="shared" si="6"/>
        <v>-0.43000000156462193</v>
      </c>
    </row>
    <row r="29" spans="1:10" ht="45" customHeight="1" x14ac:dyDescent="0.25">
      <c r="A29" s="236" t="s">
        <v>58</v>
      </c>
      <c r="B29" s="246"/>
      <c r="C29" s="246"/>
      <c r="D29" s="246"/>
      <c r="E29" s="247"/>
      <c r="F29" s="41">
        <f t="shared" ref="F29:J29" si="8">F14+F21+F27-F28</f>
        <v>0</v>
      </c>
      <c r="G29" s="41"/>
      <c r="H29" s="41">
        <f t="shared" ref="H29" si="9">H14+H21+H27-H28</f>
        <v>0</v>
      </c>
      <c r="I29" s="41">
        <f t="shared" si="8"/>
        <v>0</v>
      </c>
      <c r="J29" s="42">
        <f t="shared" si="8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248" t="s">
        <v>52</v>
      </c>
      <c r="B31" s="248"/>
      <c r="C31" s="248"/>
      <c r="D31" s="248"/>
      <c r="E31" s="248"/>
      <c r="F31" s="248"/>
      <c r="G31" s="248"/>
      <c r="H31" s="248"/>
      <c r="I31" s="248"/>
      <c r="J31" s="248"/>
    </row>
    <row r="32" spans="1:10" ht="18" x14ac:dyDescent="0.25">
      <c r="A32" s="45"/>
      <c r="B32" s="46"/>
      <c r="C32" s="46"/>
      <c r="D32" s="46"/>
      <c r="E32" s="46"/>
      <c r="F32" s="47"/>
      <c r="G32" s="47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3" t="s">
        <v>159</v>
      </c>
      <c r="G33" s="3" t="s">
        <v>165</v>
      </c>
      <c r="H33" s="3" t="s">
        <v>160</v>
      </c>
      <c r="I33" s="3" t="s">
        <v>37</v>
      </c>
      <c r="J33" s="3" t="s">
        <v>166</v>
      </c>
    </row>
    <row r="34" spans="1:10" x14ac:dyDescent="0.25">
      <c r="A34" s="243" t="s">
        <v>56</v>
      </c>
      <c r="B34" s="244"/>
      <c r="C34" s="244"/>
      <c r="D34" s="244"/>
      <c r="E34" s="245"/>
      <c r="F34" s="39">
        <v>0</v>
      </c>
      <c r="G34" s="39"/>
      <c r="H34" s="39">
        <v>0</v>
      </c>
      <c r="I34" s="39">
        <f>F37</f>
        <v>0</v>
      </c>
      <c r="J34" s="40">
        <f>I37</f>
        <v>0</v>
      </c>
    </row>
    <row r="35" spans="1:10" ht="28.5" customHeight="1" x14ac:dyDescent="0.25">
      <c r="A35" s="243" t="s">
        <v>59</v>
      </c>
      <c r="B35" s="244"/>
      <c r="C35" s="244"/>
      <c r="D35" s="244"/>
      <c r="E35" s="245"/>
      <c r="F35" s="39">
        <v>0</v>
      </c>
      <c r="G35" s="39">
        <v>0</v>
      </c>
      <c r="H35" s="39">
        <v>0</v>
      </c>
      <c r="I35" s="39">
        <v>0</v>
      </c>
      <c r="J35" s="40">
        <v>0</v>
      </c>
    </row>
    <row r="36" spans="1:10" x14ac:dyDescent="0.25">
      <c r="A36" s="243" t="s">
        <v>60</v>
      </c>
      <c r="B36" s="249"/>
      <c r="C36" s="249"/>
      <c r="D36" s="249"/>
      <c r="E36" s="250"/>
      <c r="F36" s="39">
        <v>0</v>
      </c>
      <c r="G36" s="39">
        <v>0</v>
      </c>
      <c r="H36" s="39">
        <v>0</v>
      </c>
      <c r="I36" s="39">
        <v>0</v>
      </c>
      <c r="J36" s="40">
        <v>0</v>
      </c>
    </row>
    <row r="37" spans="1:10" ht="15" customHeight="1" x14ac:dyDescent="0.25">
      <c r="A37" s="242" t="s">
        <v>57</v>
      </c>
      <c r="B37" s="237"/>
      <c r="C37" s="237"/>
      <c r="D37" s="237"/>
      <c r="E37" s="237"/>
      <c r="F37" s="28">
        <f t="shared" ref="F37:J37" si="10">F34-F35+F36</f>
        <v>0</v>
      </c>
      <c r="G37" s="28"/>
      <c r="H37" s="28">
        <f t="shared" ref="H37" si="11">H34-H35+H36</f>
        <v>0</v>
      </c>
      <c r="I37" s="28">
        <f t="shared" si="10"/>
        <v>0</v>
      </c>
      <c r="J37" s="52">
        <f t="shared" si="10"/>
        <v>0</v>
      </c>
    </row>
    <row r="38" spans="1:10" ht="17.25" customHeight="1" x14ac:dyDescent="0.25"/>
    <row r="39" spans="1:10" ht="9" customHeight="1" x14ac:dyDescent="0.25"/>
  </sheetData>
  <mergeCells count="23">
    <mergeCell ref="A37:E37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Normal="100" workbookViewId="0">
      <selection activeCell="H17" sqref="H17:I17"/>
    </sheetView>
  </sheetViews>
  <sheetFormatPr defaultColWidth="9.140625" defaultRowHeight="15" x14ac:dyDescent="0.25"/>
  <cols>
    <col min="1" max="1" width="9.42578125" style="115" customWidth="1"/>
    <col min="2" max="2" width="12.5703125" style="115" customWidth="1"/>
    <col min="3" max="3" width="5.28515625" style="115" bestFit="1" customWidth="1"/>
    <col min="4" max="4" width="48" style="115" customWidth="1"/>
    <col min="5" max="9" width="20.7109375" style="115" customWidth="1"/>
    <col min="10" max="16384" width="9.140625" style="115"/>
  </cols>
  <sheetData>
    <row r="1" spans="1:9" ht="66" customHeight="1" x14ac:dyDescent="0.25">
      <c r="A1" s="257" t="s">
        <v>162</v>
      </c>
      <c r="B1" s="258"/>
      <c r="C1" s="258"/>
      <c r="D1" s="258"/>
      <c r="E1" s="258"/>
      <c r="F1" s="258"/>
      <c r="G1" s="258"/>
      <c r="H1" s="259"/>
      <c r="I1" s="259"/>
    </row>
    <row r="2" spans="1:9" customFormat="1" ht="15.75" x14ac:dyDescent="0.25">
      <c r="A2" s="260" t="s">
        <v>17</v>
      </c>
      <c r="B2" s="260"/>
      <c r="C2" s="260"/>
      <c r="D2" s="260"/>
      <c r="E2" s="260"/>
      <c r="F2" s="260"/>
      <c r="G2" s="260"/>
      <c r="H2" s="256"/>
      <c r="I2" s="256"/>
    </row>
    <row r="3" spans="1:9" customFormat="1" ht="18" x14ac:dyDescent="0.25">
      <c r="A3" s="116"/>
      <c r="B3" s="116"/>
      <c r="C3" s="116"/>
      <c r="D3" s="116"/>
      <c r="E3" s="116"/>
      <c r="F3" s="116"/>
      <c r="G3" s="116"/>
      <c r="H3" s="116"/>
      <c r="I3" s="116"/>
    </row>
    <row r="4" spans="1:9" customFormat="1" ht="18" customHeight="1" x14ac:dyDescent="0.25">
      <c r="A4" s="260" t="s">
        <v>4</v>
      </c>
      <c r="B4" s="235"/>
      <c r="C4" s="235"/>
      <c r="D4" s="235"/>
      <c r="E4" s="235"/>
      <c r="F4" s="235"/>
      <c r="G4" s="235"/>
      <c r="H4" s="261"/>
      <c r="I4" s="261"/>
    </row>
    <row r="5" spans="1:9" customFormat="1" ht="18" customHeight="1" x14ac:dyDescent="0.25">
      <c r="A5" s="55"/>
      <c r="B5" s="36"/>
      <c r="C5" s="36"/>
      <c r="D5" s="36"/>
      <c r="E5" s="36"/>
      <c r="F5" s="36"/>
      <c r="G5" s="36"/>
      <c r="H5" s="36"/>
      <c r="I5" s="36"/>
    </row>
    <row r="6" spans="1:9" ht="15.75" customHeight="1" x14ac:dyDescent="0.25">
      <c r="A6" s="262" t="s">
        <v>38</v>
      </c>
      <c r="B6" s="262"/>
      <c r="C6" s="262"/>
      <c r="D6" s="262"/>
      <c r="E6" s="262"/>
      <c r="F6" s="262"/>
      <c r="G6" s="262"/>
      <c r="H6" s="256"/>
      <c r="I6" s="256"/>
    </row>
    <row r="7" spans="1:9" ht="15.75" customHeight="1" x14ac:dyDescent="0.25">
      <c r="A7" s="225"/>
      <c r="B7" s="225"/>
      <c r="C7" s="225"/>
      <c r="D7" s="225"/>
      <c r="E7" s="225"/>
      <c r="F7" s="225"/>
      <c r="G7" s="225"/>
      <c r="H7" s="225"/>
      <c r="I7" s="225"/>
    </row>
    <row r="8" spans="1:9" s="119" customFormat="1" ht="29.25" customHeight="1" x14ac:dyDescent="0.25">
      <c r="A8" s="195" t="s">
        <v>5</v>
      </c>
      <c r="B8" s="196" t="s">
        <v>6</v>
      </c>
      <c r="C8" s="196"/>
      <c r="D8" s="196" t="s">
        <v>3</v>
      </c>
      <c r="E8" s="16" t="s">
        <v>159</v>
      </c>
      <c r="F8" s="16" t="s">
        <v>165</v>
      </c>
      <c r="G8" s="16" t="s">
        <v>160</v>
      </c>
      <c r="H8" s="16" t="s">
        <v>29</v>
      </c>
      <c r="I8" s="16" t="s">
        <v>161</v>
      </c>
    </row>
    <row r="9" spans="1:9" s="119" customFormat="1" ht="14.25" customHeight="1" x14ac:dyDescent="0.25">
      <c r="A9" s="197">
        <v>1</v>
      </c>
      <c r="B9" s="197">
        <v>2</v>
      </c>
      <c r="C9" s="197"/>
      <c r="D9" s="197">
        <v>3</v>
      </c>
      <c r="E9" s="198">
        <v>6</v>
      </c>
      <c r="F9" s="198"/>
      <c r="G9" s="198">
        <v>6</v>
      </c>
      <c r="H9" s="198">
        <v>7</v>
      </c>
      <c r="I9" s="198">
        <v>8</v>
      </c>
    </row>
    <row r="10" spans="1:9" s="125" customFormat="1" x14ac:dyDescent="0.25">
      <c r="A10" s="121">
        <v>6</v>
      </c>
      <c r="B10" s="122"/>
      <c r="C10" s="121"/>
      <c r="D10" s="123" t="s">
        <v>96</v>
      </c>
      <c r="E10" s="124">
        <f>SUM(E11:E19)</f>
        <v>13887858</v>
      </c>
      <c r="F10" s="124">
        <f>SUM(F11:F19)</f>
        <v>400648</v>
      </c>
      <c r="G10" s="124">
        <f>SUM(G11:G19)</f>
        <v>14288506</v>
      </c>
      <c r="H10" s="124">
        <f>SUM(H11:H19)</f>
        <v>14576773</v>
      </c>
      <c r="I10" s="124">
        <f>SUM(I11:I19)</f>
        <v>14576773</v>
      </c>
    </row>
    <row r="11" spans="1:9" s="183" customFormat="1" ht="30" x14ac:dyDescent="0.25">
      <c r="A11" s="165"/>
      <c r="B11" s="180">
        <v>63</v>
      </c>
      <c r="C11" s="181"/>
      <c r="D11" s="167" t="s">
        <v>25</v>
      </c>
      <c r="E11" s="182">
        <f>SUM('Prihodi i rashodi po izvorima'!E11)</f>
        <v>560000</v>
      </c>
      <c r="F11" s="182">
        <f>SUM('Prihodi i rashodi po izvorima'!F11)</f>
        <v>100000</v>
      </c>
      <c r="G11" s="182">
        <f>SUM('Prihodi i rashodi po izvorima'!G11)</f>
        <v>660000</v>
      </c>
      <c r="H11" s="182">
        <f>SUM('Prihodi i rashodi po izvorima'!H11)</f>
        <v>660000</v>
      </c>
      <c r="I11" s="182">
        <f>SUM('Prihodi i rashodi po izvorima'!I11)</f>
        <v>660000</v>
      </c>
    </row>
    <row r="12" spans="1:9" s="183" customFormat="1" x14ac:dyDescent="0.25">
      <c r="A12" s="165"/>
      <c r="B12" s="180" t="s">
        <v>98</v>
      </c>
      <c r="C12" s="181"/>
      <c r="D12" s="167" t="s">
        <v>99</v>
      </c>
      <c r="E12" s="182">
        <f>SUM('Prihodi i rashodi po izvorima'!E13)</f>
        <v>266</v>
      </c>
      <c r="F12" s="182">
        <f>SUM('Prihodi i rashodi po izvorima'!F13)</f>
        <v>0</v>
      </c>
      <c r="G12" s="182">
        <f>SUM('Prihodi i rashodi po izvorima'!G13)</f>
        <v>266</v>
      </c>
      <c r="H12" s="182">
        <f>SUM('Prihodi i rashodi po izvorima'!H13)</f>
        <v>266</v>
      </c>
      <c r="I12" s="182">
        <f>SUM('Prihodi i rashodi po izvorima'!I13)</f>
        <v>266</v>
      </c>
    </row>
    <row r="13" spans="1:9" s="183" customFormat="1" ht="30" x14ac:dyDescent="0.25">
      <c r="A13" s="165"/>
      <c r="B13" s="180">
        <v>65</v>
      </c>
      <c r="C13" s="184"/>
      <c r="D13" s="185" t="s">
        <v>102</v>
      </c>
      <c r="E13" s="182">
        <f>SUM('Prihodi i rashodi po izvorima'!E15)</f>
        <v>6636</v>
      </c>
      <c r="F13" s="182">
        <f>SUM('Prihodi i rashodi po izvorima'!F15)</f>
        <v>0</v>
      </c>
      <c r="G13" s="182">
        <f>SUM('Prihodi i rashodi po izvorima'!G15)</f>
        <v>6636</v>
      </c>
      <c r="H13" s="182">
        <f>SUM('Prihodi i rashodi po izvorima'!H15)</f>
        <v>6636</v>
      </c>
      <c r="I13" s="182">
        <f>SUM('Prihodi i rashodi po izvorima'!I15)</f>
        <v>6636</v>
      </c>
    </row>
    <row r="14" spans="1:9" s="183" customFormat="1" ht="30" x14ac:dyDescent="0.25">
      <c r="A14" s="165"/>
      <c r="B14" s="180">
        <v>66</v>
      </c>
      <c r="C14" s="181"/>
      <c r="D14" s="167" t="s">
        <v>103</v>
      </c>
      <c r="E14" s="168">
        <f>SUM('Prihodi i rashodi po izvorima'!E17)</f>
        <v>147700</v>
      </c>
      <c r="F14" s="168">
        <f>SUM('Prihodi i rashodi po izvorima'!F17)</f>
        <v>30000</v>
      </c>
      <c r="G14" s="168">
        <f>SUM('Prihodi i rashodi po izvorima'!G17)</f>
        <v>177700</v>
      </c>
      <c r="H14" s="168">
        <f>SUM('Prihodi i rashodi po izvorima'!H17)</f>
        <v>177700</v>
      </c>
      <c r="I14" s="168">
        <f>SUM('Prihodi i rashodi po izvorima'!I17)</f>
        <v>177700</v>
      </c>
    </row>
    <row r="15" spans="1:9" s="183" customFormat="1" ht="30" x14ac:dyDescent="0.25">
      <c r="A15" s="165"/>
      <c r="B15" s="180">
        <v>66</v>
      </c>
      <c r="C15" s="181"/>
      <c r="D15" s="167" t="s">
        <v>103</v>
      </c>
      <c r="E15" s="168">
        <f>SUM('Prihodi i rashodi po izvorima'!E19)</f>
        <v>5000</v>
      </c>
      <c r="F15" s="168">
        <f>SUM('Prihodi i rashodi po izvorima'!F19)</f>
        <v>0</v>
      </c>
      <c r="G15" s="168">
        <f>SUM('Prihodi i rashodi po izvorima'!G19)</f>
        <v>5000</v>
      </c>
      <c r="H15" s="168">
        <f>SUM('Prihodi i rashodi po izvorima'!H19)</f>
        <v>5000</v>
      </c>
      <c r="I15" s="168">
        <f>SUM('Prihodi i rashodi po izvorima'!I19)</f>
        <v>5000</v>
      </c>
    </row>
    <row r="16" spans="1:9" s="183" customFormat="1" ht="30" x14ac:dyDescent="0.25">
      <c r="A16" s="165"/>
      <c r="B16" s="180">
        <v>67</v>
      </c>
      <c r="C16" s="181"/>
      <c r="D16" s="167" t="s">
        <v>26</v>
      </c>
      <c r="E16" s="182">
        <f>SUM('Prihodi i rashodi po izvorima'!E21)</f>
        <v>1166929</v>
      </c>
      <c r="F16" s="182">
        <f>SUM('Prihodi i rashodi po izvorima'!F21)</f>
        <v>35648</v>
      </c>
      <c r="G16" s="182">
        <f>SUM('Prihodi i rashodi po izvorima'!G21)</f>
        <v>1202577</v>
      </c>
      <c r="H16" s="182">
        <f>SUM('Prihodi i rashodi po izvorima'!H21)</f>
        <v>1202577</v>
      </c>
      <c r="I16" s="182">
        <f>SUM('Prihodi i rashodi po izvorima'!I21)</f>
        <v>1202577</v>
      </c>
    </row>
    <row r="17" spans="1:9" s="183" customFormat="1" ht="30" x14ac:dyDescent="0.25">
      <c r="A17" s="165"/>
      <c r="B17" s="180">
        <v>67</v>
      </c>
      <c r="C17" s="181"/>
      <c r="D17" s="167" t="s">
        <v>26</v>
      </c>
      <c r="E17" s="182">
        <f>SUM('Prihodi i rashodi po izvorima'!E23)</f>
        <v>12000000</v>
      </c>
      <c r="F17" s="182">
        <f>SUM('Prihodi i rashodi po izvorima'!F23)</f>
        <v>235000</v>
      </c>
      <c r="G17" s="182">
        <f>SUM('Prihodi i rashodi po izvorima'!G23)</f>
        <v>12235000</v>
      </c>
      <c r="H17" s="182">
        <v>12523267</v>
      </c>
      <c r="I17" s="182">
        <v>12523267</v>
      </c>
    </row>
    <row r="18" spans="1:9" s="183" customFormat="1" ht="30" x14ac:dyDescent="0.25">
      <c r="A18" s="165"/>
      <c r="B18" s="180">
        <v>67</v>
      </c>
      <c r="C18" s="181"/>
      <c r="D18" s="167" t="s">
        <v>26</v>
      </c>
      <c r="E18" s="182">
        <f>SUM('Prihodi i rashodi po izvorima'!E25)</f>
        <v>0</v>
      </c>
      <c r="F18" s="182">
        <f>SUM('Prihodi i rashodi po izvorima'!F25)</f>
        <v>0</v>
      </c>
      <c r="G18" s="182">
        <f>SUM('Prihodi i rashodi po izvorima'!G25)</f>
        <v>0</v>
      </c>
      <c r="H18" s="182">
        <f>SUM('Prihodi i rashodi po izvorima'!H25)</f>
        <v>0</v>
      </c>
      <c r="I18" s="182">
        <f>SUM('Prihodi i rashodi po izvorima'!I25)</f>
        <v>0</v>
      </c>
    </row>
    <row r="19" spans="1:9" s="183" customFormat="1" x14ac:dyDescent="0.25">
      <c r="A19" s="165"/>
      <c r="B19" s="180" t="s">
        <v>108</v>
      </c>
      <c r="C19" s="181"/>
      <c r="D19" s="167" t="s">
        <v>109</v>
      </c>
      <c r="E19" s="182">
        <f>SUM('Prihodi i rashodi po izvorima'!E27)</f>
        <v>1327</v>
      </c>
      <c r="F19" s="182">
        <f>SUM('Prihodi i rashodi po izvorima'!F27)</f>
        <v>0</v>
      </c>
      <c r="G19" s="182">
        <f>SUM('Prihodi i rashodi po izvorima'!G27)</f>
        <v>1327</v>
      </c>
      <c r="H19" s="182">
        <f>SUM('Prihodi i rashodi po izvorima'!H27)</f>
        <v>1327</v>
      </c>
      <c r="I19" s="182">
        <f>SUM('Prihodi i rashodi po izvorima'!I27)</f>
        <v>1327</v>
      </c>
    </row>
    <row r="20" spans="1:9" s="125" customFormat="1" x14ac:dyDescent="0.25">
      <c r="A20" s="121">
        <v>7</v>
      </c>
      <c r="B20" s="122"/>
      <c r="C20" s="121"/>
      <c r="D20" s="123" t="s">
        <v>7</v>
      </c>
      <c r="E20" s="124">
        <f>SUM(E21)</f>
        <v>664</v>
      </c>
      <c r="F20" s="124">
        <f t="shared" ref="F20:G20" si="0">SUM(F21)</f>
        <v>0</v>
      </c>
      <c r="G20" s="124">
        <f t="shared" si="0"/>
        <v>664</v>
      </c>
      <c r="H20" s="124">
        <f>SUM(H21)</f>
        <v>664</v>
      </c>
      <c r="I20" s="124">
        <f>SUM(I21)</f>
        <v>664</v>
      </c>
    </row>
    <row r="21" spans="1:9" s="183" customFormat="1" ht="30" x14ac:dyDescent="0.25">
      <c r="A21" s="165"/>
      <c r="B21" s="166">
        <v>72</v>
      </c>
      <c r="C21" s="184"/>
      <c r="D21" s="185" t="s">
        <v>24</v>
      </c>
      <c r="E21" s="182">
        <f>SUM('Prihodi i rashodi po izvorima'!E30)</f>
        <v>664</v>
      </c>
      <c r="F21" s="182">
        <f>SUM('Prihodi i rashodi po izvorima'!F30)</f>
        <v>0</v>
      </c>
      <c r="G21" s="182">
        <f>SUM('Prihodi i rashodi po izvorima'!G30)</f>
        <v>664</v>
      </c>
      <c r="H21" s="182">
        <f>SUM('Prihodi i rashodi po izvorima'!H30)</f>
        <v>664</v>
      </c>
      <c r="I21" s="182">
        <f>SUM('Prihodi i rashodi po izvorima'!I30)</f>
        <v>664</v>
      </c>
    </row>
    <row r="22" spans="1:9" x14ac:dyDescent="0.25">
      <c r="A22" s="194">
        <v>9</v>
      </c>
      <c r="B22" s="190"/>
      <c r="C22" s="191"/>
      <c r="D22" s="192" t="s">
        <v>117</v>
      </c>
      <c r="E22" s="193">
        <f>SUM(E30)</f>
        <v>70000</v>
      </c>
      <c r="F22" s="193">
        <f t="shared" ref="F22:G22" si="1">SUM(F30)</f>
        <v>218267.43</v>
      </c>
      <c r="G22" s="193">
        <f t="shared" si="1"/>
        <v>288267.43</v>
      </c>
      <c r="H22" s="193">
        <f>SUM(H30)</f>
        <v>0</v>
      </c>
      <c r="I22" s="193">
        <f>SUM(I30)</f>
        <v>0</v>
      </c>
    </row>
    <row r="23" spans="1:9" x14ac:dyDescent="0.25">
      <c r="A23" s="186"/>
      <c r="B23" s="187">
        <v>92</v>
      </c>
      <c r="C23" s="188"/>
      <c r="D23" s="138" t="s">
        <v>117</v>
      </c>
      <c r="E23" s="189">
        <f t="shared" ref="E23:I23" si="2">SUM(E29)</f>
        <v>70000</v>
      </c>
      <c r="F23" s="189">
        <f t="shared" si="2"/>
        <v>218267.43</v>
      </c>
      <c r="G23" s="189">
        <f t="shared" si="2"/>
        <v>288267.43</v>
      </c>
      <c r="H23" s="189">
        <f t="shared" si="2"/>
        <v>0</v>
      </c>
      <c r="I23" s="189">
        <f t="shared" si="2"/>
        <v>0</v>
      </c>
    </row>
    <row r="24" spans="1:9" s="119" customFormat="1" x14ac:dyDescent="0.25">
      <c r="A24" s="254" t="s">
        <v>150</v>
      </c>
      <c r="B24" s="254"/>
      <c r="C24" s="254"/>
      <c r="D24" s="254"/>
      <c r="E24" s="145">
        <f>SUM(E10,E20,E22)</f>
        <v>13958522</v>
      </c>
      <c r="F24" s="145">
        <f>SUM(F10,F20,F22)</f>
        <v>618915.42999999993</v>
      </c>
      <c r="G24" s="145">
        <f>SUM(G10,G20,G22)</f>
        <v>14577437.43</v>
      </c>
      <c r="H24" s="145">
        <f>SUM(H10,H20,H22)</f>
        <v>14577437</v>
      </c>
      <c r="I24" s="145">
        <f>SUM(I10,I20,I22)</f>
        <v>14577437</v>
      </c>
    </row>
    <row r="25" spans="1:9" s="119" customFormat="1" x14ac:dyDescent="0.25">
      <c r="A25" s="146"/>
      <c r="B25" s="146"/>
      <c r="C25" s="146"/>
      <c r="D25" s="146"/>
      <c r="E25" s="147"/>
      <c r="F25" s="147"/>
      <c r="G25" s="147"/>
      <c r="H25" s="147"/>
      <c r="I25" s="147"/>
    </row>
    <row r="26" spans="1:9" s="119" customFormat="1" x14ac:dyDescent="0.25">
      <c r="A26" s="263" t="s">
        <v>114</v>
      </c>
      <c r="B26" s="264"/>
      <c r="C26" s="264"/>
      <c r="D26" s="264"/>
      <c r="E26" s="264"/>
      <c r="F26" s="264"/>
      <c r="G26" s="264"/>
      <c r="H26" s="253"/>
      <c r="I26" s="253"/>
    </row>
    <row r="27" spans="1:9" s="119" customFormat="1" ht="30" customHeight="1" x14ac:dyDescent="0.25">
      <c r="A27" s="117" t="s">
        <v>5</v>
      </c>
      <c r="B27" s="118" t="s">
        <v>6</v>
      </c>
      <c r="C27" s="118" t="s">
        <v>95</v>
      </c>
      <c r="D27" s="118" t="s">
        <v>28</v>
      </c>
      <c r="E27" s="16" t="s">
        <v>159</v>
      </c>
      <c r="F27" s="16" t="s">
        <v>165</v>
      </c>
      <c r="G27" s="16" t="s">
        <v>160</v>
      </c>
      <c r="H27" s="16" t="s">
        <v>29</v>
      </c>
      <c r="I27" s="16" t="s">
        <v>161</v>
      </c>
    </row>
    <row r="28" spans="1:9" s="119" customFormat="1" ht="15.75" customHeight="1" x14ac:dyDescent="0.25">
      <c r="A28" s="197">
        <v>1</v>
      </c>
      <c r="B28" s="197">
        <v>2</v>
      </c>
      <c r="C28" s="197"/>
      <c r="D28" s="197">
        <v>3</v>
      </c>
      <c r="E28" s="198">
        <v>6</v>
      </c>
      <c r="F28" s="198"/>
      <c r="G28" s="198">
        <v>6</v>
      </c>
      <c r="H28" s="198">
        <v>7</v>
      </c>
      <c r="I28" s="198">
        <v>8</v>
      </c>
    </row>
    <row r="29" spans="1:9" s="119" customFormat="1" x14ac:dyDescent="0.25">
      <c r="A29" s="148">
        <v>9</v>
      </c>
      <c r="B29" s="148"/>
      <c r="C29" s="148"/>
      <c r="D29" s="123" t="s">
        <v>115</v>
      </c>
      <c r="E29" s="124">
        <f t="shared" ref="E29:I29" si="3">SUM(E30)</f>
        <v>70000</v>
      </c>
      <c r="F29" s="124">
        <f t="shared" si="3"/>
        <v>218267.43</v>
      </c>
      <c r="G29" s="124">
        <f t="shared" si="3"/>
        <v>288267.43</v>
      </c>
      <c r="H29" s="124">
        <f t="shared" si="3"/>
        <v>0</v>
      </c>
      <c r="I29" s="124">
        <f t="shared" si="3"/>
        <v>0</v>
      </c>
    </row>
    <row r="30" spans="1:9" s="119" customFormat="1" x14ac:dyDescent="0.25">
      <c r="A30" s="148"/>
      <c r="B30" s="128">
        <v>92</v>
      </c>
      <c r="C30" s="148"/>
      <c r="D30" s="123" t="s">
        <v>116</v>
      </c>
      <c r="E30" s="124">
        <f t="shared" ref="E30:I30" si="4">SUM(E31:E34)</f>
        <v>70000</v>
      </c>
      <c r="F30" s="124">
        <f t="shared" si="4"/>
        <v>218267.43</v>
      </c>
      <c r="G30" s="124">
        <f t="shared" si="4"/>
        <v>288267.43</v>
      </c>
      <c r="H30" s="124">
        <f t="shared" si="4"/>
        <v>0</v>
      </c>
      <c r="I30" s="124">
        <f t="shared" si="4"/>
        <v>0</v>
      </c>
    </row>
    <row r="31" spans="1:9" s="119" customFormat="1" x14ac:dyDescent="0.25">
      <c r="A31" s="149"/>
      <c r="B31" s="150"/>
      <c r="C31" s="149" t="s">
        <v>118</v>
      </c>
      <c r="D31" s="138" t="s">
        <v>110</v>
      </c>
      <c r="E31" s="151">
        <f>SUM('Prihodi i rashodi po izvorima'!E45)</f>
        <v>70000</v>
      </c>
      <c r="F31" s="151">
        <f>SUM('Prihodi i rashodi po izvorima'!F45)</f>
        <v>75024.98000000001</v>
      </c>
      <c r="G31" s="151">
        <f>SUM('Prihodi i rashodi po izvorima'!G45)</f>
        <v>145024.98000000001</v>
      </c>
      <c r="H31" s="151">
        <f>SUM('Prihodi i rashodi po izvorima'!H45)</f>
        <v>0</v>
      </c>
      <c r="I31" s="151">
        <f>SUM('Prihodi i rashodi po izvorima'!I45)</f>
        <v>0</v>
      </c>
    </row>
    <row r="32" spans="1:9" s="119" customFormat="1" x14ac:dyDescent="0.25">
      <c r="A32" s="149"/>
      <c r="B32" s="150"/>
      <c r="C32" s="149" t="s">
        <v>119</v>
      </c>
      <c r="D32" s="138" t="s">
        <v>120</v>
      </c>
      <c r="E32" s="151">
        <f>SUM('Prihodi i rashodi po izvorima'!E46)</f>
        <v>0</v>
      </c>
      <c r="F32" s="151">
        <f>SUM('Prihodi i rashodi po izvorima'!F46)</f>
        <v>139229.71</v>
      </c>
      <c r="G32" s="151">
        <f>SUM('Prihodi i rashodi po izvorima'!G46)</f>
        <v>139229.71</v>
      </c>
      <c r="H32" s="151">
        <f>SUM('Prihodi i rashodi po izvorima'!H46)</f>
        <v>0</v>
      </c>
      <c r="I32" s="151">
        <f>SUM('Prihodi i rashodi po izvorima'!I46)</f>
        <v>0</v>
      </c>
    </row>
    <row r="33" spans="1:9" s="119" customFormat="1" x14ac:dyDescent="0.25">
      <c r="A33" s="149"/>
      <c r="B33" s="150"/>
      <c r="C33" s="149">
        <v>96</v>
      </c>
      <c r="D33" s="138" t="s">
        <v>121</v>
      </c>
      <c r="E33" s="151">
        <f>SUM('Prihodi i rashodi po izvorima'!E47)</f>
        <v>0</v>
      </c>
      <c r="F33" s="151">
        <f>SUM('Prihodi i rashodi po izvorima'!F47)</f>
        <v>4012.74</v>
      </c>
      <c r="G33" s="151">
        <f>SUM('Prihodi i rashodi po izvorima'!G47)</f>
        <v>4012.74</v>
      </c>
      <c r="H33" s="151">
        <f>SUM('Prihodi i rashodi po izvorima'!H47)</f>
        <v>0</v>
      </c>
      <c r="I33" s="151">
        <f>SUM('Prihodi i rashodi po izvorima'!I47)</f>
        <v>0</v>
      </c>
    </row>
    <row r="34" spans="1:9" s="119" customFormat="1" x14ac:dyDescent="0.25">
      <c r="A34" s="149"/>
      <c r="B34" s="150"/>
      <c r="C34" s="149">
        <v>97</v>
      </c>
      <c r="D34" s="138" t="s">
        <v>122</v>
      </c>
      <c r="E34" s="151">
        <f>SUM('Prihodi i rashodi po izvorima'!E48)</f>
        <v>0</v>
      </c>
      <c r="F34" s="151">
        <f>SUM('Prihodi i rashodi po izvorima'!F48)</f>
        <v>0</v>
      </c>
      <c r="G34" s="151">
        <f>SUM('Prihodi i rashodi po izvorima'!G48)</f>
        <v>0</v>
      </c>
      <c r="H34" s="151">
        <f>SUM('Prihodi i rashodi po izvorima'!H48)</f>
        <v>0</v>
      </c>
      <c r="I34" s="151">
        <f>SUM('Prihodi i rashodi po izvorima'!I48)</f>
        <v>0</v>
      </c>
    </row>
    <row r="35" spans="1:9" s="119" customFormat="1" x14ac:dyDescent="0.25">
      <c r="A35" s="226"/>
      <c r="B35" s="226"/>
      <c r="C35" s="226"/>
      <c r="D35" s="226"/>
      <c r="E35" s="227"/>
      <c r="F35" s="227"/>
      <c r="G35" s="227"/>
      <c r="H35" s="227"/>
      <c r="I35" s="227"/>
    </row>
    <row r="36" spans="1:9" s="119" customFormat="1" x14ac:dyDescent="0.25">
      <c r="A36" s="228"/>
      <c r="B36" s="146"/>
      <c r="C36" s="146"/>
      <c r="D36" s="146"/>
      <c r="E36" s="146"/>
      <c r="F36" s="146"/>
      <c r="G36" s="146"/>
      <c r="H36" s="146"/>
      <c r="I36" s="146"/>
    </row>
    <row r="37" spans="1:9" s="125" customFormat="1" ht="15.75" customHeight="1" x14ac:dyDescent="0.25">
      <c r="A37" s="255" t="s">
        <v>39</v>
      </c>
      <c r="B37" s="255"/>
      <c r="C37" s="255"/>
      <c r="D37" s="255"/>
      <c r="E37" s="255"/>
      <c r="F37" s="255"/>
      <c r="G37" s="255"/>
      <c r="H37" s="256"/>
      <c r="I37" s="256"/>
    </row>
    <row r="38" spans="1:9" s="125" customFormat="1" ht="15.75" customHeight="1" x14ac:dyDescent="0.25">
      <c r="A38" s="229"/>
      <c r="B38" s="229"/>
      <c r="C38" s="229"/>
      <c r="D38" s="229"/>
      <c r="E38" s="229"/>
      <c r="F38" s="229"/>
      <c r="G38" s="229"/>
      <c r="H38" s="229"/>
      <c r="I38" s="229"/>
    </row>
    <row r="39" spans="1:9" s="119" customFormat="1" ht="26.25" customHeight="1" x14ac:dyDescent="0.25">
      <c r="A39" s="195" t="s">
        <v>5</v>
      </c>
      <c r="B39" s="196" t="s">
        <v>6</v>
      </c>
      <c r="C39" s="196"/>
      <c r="D39" s="196" t="s">
        <v>3</v>
      </c>
      <c r="E39" s="16" t="s">
        <v>159</v>
      </c>
      <c r="F39" s="16" t="s">
        <v>165</v>
      </c>
      <c r="G39" s="16" t="s">
        <v>160</v>
      </c>
      <c r="H39" s="16" t="s">
        <v>29</v>
      </c>
      <c r="I39" s="16" t="s">
        <v>161</v>
      </c>
    </row>
    <row r="40" spans="1:9" s="119" customFormat="1" ht="15" customHeight="1" x14ac:dyDescent="0.25">
      <c r="A40" s="197">
        <v>1</v>
      </c>
      <c r="B40" s="197">
        <v>2</v>
      </c>
      <c r="C40" s="197"/>
      <c r="D40" s="197">
        <v>3</v>
      </c>
      <c r="E40" s="198">
        <v>6</v>
      </c>
      <c r="F40" s="198"/>
      <c r="G40" s="198">
        <v>6</v>
      </c>
      <c r="H40" s="198">
        <v>7</v>
      </c>
      <c r="I40" s="198">
        <v>8</v>
      </c>
    </row>
    <row r="41" spans="1:9" s="119" customFormat="1" x14ac:dyDescent="0.25">
      <c r="A41" s="152">
        <v>3</v>
      </c>
      <c r="B41" s="152"/>
      <c r="C41" s="153"/>
      <c r="D41" s="154" t="s">
        <v>8</v>
      </c>
      <c r="E41" s="155">
        <f>SUM(E42:E45)</f>
        <v>12620920</v>
      </c>
      <c r="F41" s="155">
        <f t="shared" ref="F41:G41" si="5">SUM(F42:F45)</f>
        <v>324927.69000000088</v>
      </c>
      <c r="G41" s="155">
        <f t="shared" si="5"/>
        <v>12945847.690000001</v>
      </c>
      <c r="H41" s="155">
        <f>SUM(H42:H45)</f>
        <v>12945847.690000001</v>
      </c>
      <c r="I41" s="155">
        <f>SUM(I42:I45)</f>
        <v>12945847.690000001</v>
      </c>
    </row>
    <row r="42" spans="1:9" s="125" customFormat="1" x14ac:dyDescent="0.25">
      <c r="A42" s="156"/>
      <c r="B42" s="157">
        <v>31</v>
      </c>
      <c r="C42" s="158"/>
      <c r="D42" s="159" t="s">
        <v>9</v>
      </c>
      <c r="E42" s="160">
        <f>SUM('Prihodi i rashodi po izvorima'!E55,'Prihodi i rashodi po izvorima'!E58,'Prihodi i rashodi po izvorima'!E61,'Prihodi i rashodi po izvorima'!E66,'Prihodi i rashodi po izvorima'!E70,'Prihodi i rashodi po izvorima'!E73)</f>
        <v>10949686</v>
      </c>
      <c r="F42" s="160">
        <f>SUM('Prihodi i rashodi po izvorima'!F55,'Prihodi i rashodi po izvorima'!F58,'Prihodi i rashodi po izvorima'!F61,'Prihodi i rashodi po izvorima'!F66,'Prihodi i rashodi po izvorima'!F70,'Prihodi i rashodi po izvorima'!F73)</f>
        <v>54129.710000000894</v>
      </c>
      <c r="G42" s="160">
        <f>SUM('Prihodi i rashodi po izvorima'!G55,'Prihodi i rashodi po izvorima'!G58,'Prihodi i rashodi po izvorima'!G61,'Prihodi i rashodi po izvorima'!G66,'Prihodi i rashodi po izvorima'!G70,'Prihodi i rashodi po izvorima'!G73)</f>
        <v>11003815.710000001</v>
      </c>
      <c r="H42" s="160">
        <f>SUM('Prihodi i rashodi po izvorima'!H55,'Prihodi i rashodi po izvorima'!H58,'Prihodi i rashodi po izvorima'!H61,'Prihodi i rashodi po izvorima'!H66,'Prihodi i rashodi po izvorima'!H70,'Prihodi i rashodi po izvorima'!H73)</f>
        <v>11003815.710000001</v>
      </c>
      <c r="I42" s="160">
        <f>SUM('Prihodi i rashodi po izvorima'!I55,'Prihodi i rashodi po izvorima'!I58,'Prihodi i rashodi po izvorima'!I61,'Prihodi i rashodi po izvorima'!I66,'Prihodi i rashodi po izvorima'!I70,'Prihodi i rashodi po izvorima'!I73)</f>
        <v>11003815.710000001</v>
      </c>
    </row>
    <row r="43" spans="1:9" s="119" customFormat="1" ht="15.75" customHeight="1" x14ac:dyDescent="0.25">
      <c r="A43" s="156"/>
      <c r="B43" s="157">
        <v>32</v>
      </c>
      <c r="C43" s="158"/>
      <c r="D43" s="159" t="s">
        <v>19</v>
      </c>
      <c r="E43" s="160">
        <f>SUM('Prihodi i rashodi po izvorima'!E56,'Prihodi i rashodi po izvorima'!E59,'Prihodi i rashodi po izvorima'!E62,'Prihodi i rashodi po izvorima'!E67,'Prihodi i rashodi po izvorima'!E71,'Prihodi i rashodi po izvorima'!E75,'Prihodi i rashodi po izvorima'!E77)</f>
        <v>1662802</v>
      </c>
      <c r="F43" s="160">
        <f>SUM('Prihodi i rashodi po izvorima'!F56,'Prihodi i rashodi po izvorima'!F59,'Prihodi i rashodi po izvorima'!F62,'Prihodi i rashodi po izvorima'!F67,'Prihodi i rashodi po izvorima'!F71,'Prihodi i rashodi po izvorima'!F75,'Prihodi i rashodi po izvorima'!F77)</f>
        <v>270930</v>
      </c>
      <c r="G43" s="160">
        <f>SUM('Prihodi i rashodi po izvorima'!G56,'Prihodi i rashodi po izvorima'!G59,'Prihodi i rashodi po izvorima'!G62,'Prihodi i rashodi po izvorima'!G67,'Prihodi i rashodi po izvorima'!G71,'Prihodi i rashodi po izvorima'!G75,'Prihodi i rashodi po izvorima'!G77)</f>
        <v>1933732</v>
      </c>
      <c r="H43" s="160">
        <f>SUM('Prihodi i rashodi po izvorima'!H56,'Prihodi i rashodi po izvorima'!H59,'Prihodi i rashodi po izvorima'!H62,'Prihodi i rashodi po izvorima'!H67,'Prihodi i rashodi po izvorima'!H71,'Prihodi i rashodi po izvorima'!H75,'Prihodi i rashodi po izvorima'!H77)</f>
        <v>1933732</v>
      </c>
      <c r="I43" s="160">
        <f>SUM('Prihodi i rashodi po izvorima'!I56,'Prihodi i rashodi po izvorima'!I59,'Prihodi i rashodi po izvorima'!I62,'Prihodi i rashodi po izvorima'!I67,'Prihodi i rashodi po izvorima'!I71,'Prihodi i rashodi po izvorima'!I75,'Prihodi i rashodi po izvorima'!I77)</f>
        <v>1933732</v>
      </c>
    </row>
    <row r="44" spans="1:9" s="119" customFormat="1" ht="15.75" customHeight="1" x14ac:dyDescent="0.25">
      <c r="A44" s="156"/>
      <c r="B44" s="157">
        <v>34</v>
      </c>
      <c r="C44" s="158"/>
      <c r="D44" s="159" t="s">
        <v>87</v>
      </c>
      <c r="E44" s="160">
        <f>SUM('Prihodi i rashodi po izvorima'!E63,'Prihodi i rashodi po izvorima'!E68)</f>
        <v>6982</v>
      </c>
      <c r="F44" s="160">
        <f>SUM('Prihodi i rashodi po izvorima'!F63,'Prihodi i rashodi po izvorima'!F68)</f>
        <v>-132.01999999999998</v>
      </c>
      <c r="G44" s="160">
        <f>SUM('Prihodi i rashodi po izvorima'!G63,'Prihodi i rashodi po izvorima'!G68)</f>
        <v>6849.98</v>
      </c>
      <c r="H44" s="160">
        <f>SUM('Prihodi i rashodi po izvorima'!H63,'Prihodi i rashodi po izvorima'!H68)</f>
        <v>6849.98</v>
      </c>
      <c r="I44" s="160">
        <f>SUM('Prihodi i rashodi po izvorima'!I63,'Prihodi i rashodi po izvorima'!I68)</f>
        <v>6849.98</v>
      </c>
    </row>
    <row r="45" spans="1:9" s="119" customFormat="1" ht="15.75" customHeight="1" x14ac:dyDescent="0.25">
      <c r="A45" s="156"/>
      <c r="B45" s="157" t="s">
        <v>123</v>
      </c>
      <c r="C45" s="158"/>
      <c r="D45" s="159" t="s">
        <v>88</v>
      </c>
      <c r="E45" s="160">
        <f>SUM('Prihodi i rashodi po izvorima'!E64)</f>
        <v>1450</v>
      </c>
      <c r="F45" s="160">
        <f>SUM('Prihodi i rashodi po izvorima'!F64)</f>
        <v>0</v>
      </c>
      <c r="G45" s="160">
        <f>SUM('Prihodi i rashodi po izvorima'!G64)</f>
        <v>1450</v>
      </c>
      <c r="H45" s="160">
        <f>SUM('Prihodi i rashodi po izvorima'!H64)</f>
        <v>1450</v>
      </c>
      <c r="I45" s="160">
        <f>SUM('Prihodi i rashodi po izvorima'!I64)</f>
        <v>1450</v>
      </c>
    </row>
    <row r="46" spans="1:9" s="119" customFormat="1" x14ac:dyDescent="0.25">
      <c r="A46" s="128">
        <v>4</v>
      </c>
      <c r="B46" s="135"/>
      <c r="C46" s="127"/>
      <c r="D46" s="161" t="s">
        <v>10</v>
      </c>
      <c r="E46" s="129">
        <f>SUM(E47,E48)</f>
        <v>1337602</v>
      </c>
      <c r="F46" s="129">
        <f t="shared" ref="F46:G46" si="6">SUM(F47,F48)</f>
        <v>293987.74</v>
      </c>
      <c r="G46" s="129">
        <f t="shared" si="6"/>
        <v>1631589.74</v>
      </c>
      <c r="H46" s="129">
        <f>SUM(H47,H48)</f>
        <v>1631589.74</v>
      </c>
      <c r="I46" s="129">
        <f>SUM(I47,I48)</f>
        <v>1631589.74</v>
      </c>
    </row>
    <row r="47" spans="1:9" s="136" customFormat="1" x14ac:dyDescent="0.25">
      <c r="A47" s="156"/>
      <c r="B47" s="157" t="s">
        <v>129</v>
      </c>
      <c r="C47" s="158"/>
      <c r="D47" s="159" t="s">
        <v>11</v>
      </c>
      <c r="E47" s="160">
        <f>SUM('Prihodi i rashodi po izvorima'!E87)</f>
        <v>4000</v>
      </c>
      <c r="F47" s="160">
        <f>SUM('Prihodi i rashodi po izvorima'!F87)</f>
        <v>-4000</v>
      </c>
      <c r="G47" s="160">
        <f>SUM('Prihodi i rashodi po izvorima'!G87)</f>
        <v>0</v>
      </c>
      <c r="H47" s="160">
        <f>SUM('Prihodi i rashodi po izvorima'!H87)</f>
        <v>0</v>
      </c>
      <c r="I47" s="160">
        <f>SUM('Prihodi i rashodi po izvorima'!I87)</f>
        <v>0</v>
      </c>
    </row>
    <row r="48" spans="1:9" s="136" customFormat="1" x14ac:dyDescent="0.25">
      <c r="A48" s="156"/>
      <c r="B48" s="157">
        <v>42</v>
      </c>
      <c r="C48" s="158"/>
      <c r="D48" s="159" t="s">
        <v>136</v>
      </c>
      <c r="E48" s="160">
        <f>SUM('Prihodi i rashodi po izvorima'!E85,'Prihodi i rashodi po izvorima'!E88,'Prihodi i rashodi po izvorima'!E92,'Prihodi i rashodi po izvorima'!E83+'Prihodi i rashodi po izvorima'!E90)</f>
        <v>1333602</v>
      </c>
      <c r="F48" s="160">
        <f>SUM('Prihodi i rashodi po izvorima'!F85,'Prihodi i rashodi po izvorima'!F88,'Prihodi i rashodi po izvorima'!F92,'Prihodi i rashodi po izvorima'!F83+'Prihodi i rashodi po izvorima'!F90)</f>
        <v>297987.74</v>
      </c>
      <c r="G48" s="160">
        <f>SUM('Prihodi i rashodi po izvorima'!G85,'Prihodi i rashodi po izvorima'!G88,'Prihodi i rashodi po izvorima'!G92,'Prihodi i rashodi po izvorima'!G83+'Prihodi i rashodi po izvorima'!G90)</f>
        <v>1631589.74</v>
      </c>
      <c r="H48" s="160">
        <f>SUM('Prihodi i rashodi po izvorima'!H85,'Prihodi i rashodi po izvorima'!H88,'Prihodi i rashodi po izvorima'!H92,'Prihodi i rashodi po izvorima'!H83+'Prihodi i rashodi po izvorima'!H90)</f>
        <v>1631589.74</v>
      </c>
      <c r="I48" s="160">
        <f>SUM('Prihodi i rashodi po izvorima'!I85,'Prihodi i rashodi po izvorima'!I88,'Prihodi i rashodi po izvorima'!I92,'Prihodi i rashodi po izvorima'!I83+'Prihodi i rashodi po izvorima'!I90)</f>
        <v>1631589.74</v>
      </c>
    </row>
    <row r="49" spans="1:9" x14ac:dyDescent="0.25">
      <c r="A49" s="194">
        <v>9</v>
      </c>
      <c r="B49" s="190"/>
      <c r="C49" s="191"/>
      <c r="D49" s="192" t="s">
        <v>93</v>
      </c>
      <c r="E49" s="193">
        <f>SUM(E57)</f>
        <v>0</v>
      </c>
      <c r="F49" s="193">
        <f t="shared" ref="F49:G49" si="7">SUM(F57)</f>
        <v>0</v>
      </c>
      <c r="G49" s="193">
        <f t="shared" si="7"/>
        <v>0</v>
      </c>
      <c r="H49" s="193">
        <f>SUM(H57)</f>
        <v>0</v>
      </c>
      <c r="I49" s="193">
        <f>SUM(I57)</f>
        <v>0</v>
      </c>
    </row>
    <row r="50" spans="1:9" x14ac:dyDescent="0.25">
      <c r="A50" s="186"/>
      <c r="B50" s="187">
        <v>92</v>
      </c>
      <c r="C50" s="188"/>
      <c r="D50" s="138" t="s">
        <v>93</v>
      </c>
      <c r="E50" s="189">
        <f t="shared" ref="E50:I50" si="8">SUM(E56)</f>
        <v>0</v>
      </c>
      <c r="F50" s="189">
        <f t="shared" si="8"/>
        <v>0</v>
      </c>
      <c r="G50" s="189">
        <f t="shared" si="8"/>
        <v>0</v>
      </c>
      <c r="H50" s="189">
        <f t="shared" si="8"/>
        <v>0</v>
      </c>
      <c r="I50" s="189">
        <f t="shared" si="8"/>
        <v>0</v>
      </c>
    </row>
    <row r="51" spans="1:9" x14ac:dyDescent="0.25">
      <c r="A51" s="251" t="s">
        <v>151</v>
      </c>
      <c r="B51" s="251"/>
      <c r="C51" s="251"/>
      <c r="D51" s="251"/>
      <c r="E51" s="170">
        <f t="shared" ref="E51:I51" si="9">SUM(E41,E46,E49)</f>
        <v>13958522</v>
      </c>
      <c r="F51" s="170">
        <f t="shared" si="9"/>
        <v>618915.43000000087</v>
      </c>
      <c r="G51" s="170">
        <f t="shared" si="9"/>
        <v>14577437.430000002</v>
      </c>
      <c r="H51" s="170">
        <f t="shared" si="9"/>
        <v>14577437.430000002</v>
      </c>
      <c r="I51" s="170">
        <f t="shared" si="9"/>
        <v>14577437.430000002</v>
      </c>
    </row>
    <row r="52" spans="1:9" x14ac:dyDescent="0.25">
      <c r="A52" s="224"/>
      <c r="B52" s="224"/>
      <c r="C52" s="224"/>
      <c r="D52" s="224"/>
      <c r="E52" s="224"/>
      <c r="F52" s="224"/>
      <c r="G52" s="224"/>
      <c r="H52" s="224"/>
      <c r="I52" s="224"/>
    </row>
    <row r="53" spans="1:9" ht="15.75" x14ac:dyDescent="0.25">
      <c r="A53" s="252" t="s">
        <v>141</v>
      </c>
      <c r="B53" s="252"/>
      <c r="C53" s="252"/>
      <c r="D53" s="252"/>
      <c r="E53" s="252"/>
      <c r="F53" s="252"/>
      <c r="G53" s="252"/>
      <c r="H53" s="253"/>
      <c r="I53" s="253"/>
    </row>
    <row r="54" spans="1:9" ht="22.5" customHeight="1" x14ac:dyDescent="0.25">
      <c r="A54" s="117" t="s">
        <v>5</v>
      </c>
      <c r="B54" s="118" t="s">
        <v>6</v>
      </c>
      <c r="C54" s="118" t="s">
        <v>95</v>
      </c>
      <c r="D54" s="118" t="s">
        <v>152</v>
      </c>
      <c r="E54" s="16" t="s">
        <v>159</v>
      </c>
      <c r="F54" s="16" t="s">
        <v>165</v>
      </c>
      <c r="G54" s="16" t="s">
        <v>160</v>
      </c>
      <c r="H54" s="16" t="s">
        <v>29</v>
      </c>
      <c r="I54" s="16" t="s">
        <v>161</v>
      </c>
    </row>
    <row r="55" spans="1:9" ht="15" customHeight="1" x14ac:dyDescent="0.25">
      <c r="A55" s="197">
        <v>1</v>
      </c>
      <c r="B55" s="197">
        <v>2</v>
      </c>
      <c r="C55" s="197"/>
      <c r="D55" s="197">
        <v>3</v>
      </c>
      <c r="E55" s="198">
        <v>6</v>
      </c>
      <c r="F55" s="198"/>
      <c r="G55" s="198">
        <v>6</v>
      </c>
      <c r="H55" s="198">
        <v>7</v>
      </c>
      <c r="I55" s="198">
        <v>8</v>
      </c>
    </row>
    <row r="56" spans="1:9" x14ac:dyDescent="0.25">
      <c r="A56" s="172" t="s">
        <v>142</v>
      </c>
      <c r="B56" s="172"/>
      <c r="C56" s="172"/>
      <c r="D56" s="173" t="s">
        <v>143</v>
      </c>
      <c r="E56" s="174">
        <f t="shared" ref="E56:I56" si="10">SUM(E57)</f>
        <v>0</v>
      </c>
      <c r="F56" s="174">
        <f t="shared" si="10"/>
        <v>0</v>
      </c>
      <c r="G56" s="174">
        <f t="shared" si="10"/>
        <v>0</v>
      </c>
      <c r="H56" s="174">
        <f t="shared" si="10"/>
        <v>0</v>
      </c>
      <c r="I56" s="174">
        <f t="shared" si="10"/>
        <v>0</v>
      </c>
    </row>
    <row r="57" spans="1:9" x14ac:dyDescent="0.25">
      <c r="A57" s="172"/>
      <c r="B57" s="172" t="s">
        <v>144</v>
      </c>
      <c r="C57" s="172"/>
      <c r="D57" s="175" t="s">
        <v>116</v>
      </c>
      <c r="E57" s="174">
        <f t="shared" ref="E57:I57" si="11">SUM(E58:E61)</f>
        <v>0</v>
      </c>
      <c r="F57" s="174">
        <f t="shared" si="11"/>
        <v>0</v>
      </c>
      <c r="G57" s="174">
        <f t="shared" si="11"/>
        <v>0</v>
      </c>
      <c r="H57" s="174">
        <f t="shared" si="11"/>
        <v>0</v>
      </c>
      <c r="I57" s="174">
        <f t="shared" si="11"/>
        <v>0</v>
      </c>
    </row>
    <row r="58" spans="1:9" s="178" customFormat="1" x14ac:dyDescent="0.25">
      <c r="A58" s="176"/>
      <c r="B58" s="176"/>
      <c r="C58" s="149">
        <v>91</v>
      </c>
      <c r="D58" s="138" t="s">
        <v>145</v>
      </c>
      <c r="E58" s="177">
        <f>SUM('Prihodi i rashodi po izvorima'!E101)</f>
        <v>0</v>
      </c>
      <c r="F58" s="177">
        <f>SUM('Prihodi i rashodi po izvorima'!F101)</f>
        <v>0</v>
      </c>
      <c r="G58" s="177">
        <f>SUM('Prihodi i rashodi po izvorima'!G101)</f>
        <v>0</v>
      </c>
      <c r="H58" s="177">
        <f>SUM('Prihodi i rashodi po izvorima'!H101)</f>
        <v>0</v>
      </c>
      <c r="I58" s="177">
        <f>SUM('Prihodi i rashodi po izvorima'!I101)</f>
        <v>0</v>
      </c>
    </row>
    <row r="59" spans="1:9" s="178" customFormat="1" x14ac:dyDescent="0.25">
      <c r="A59" s="176"/>
      <c r="B59" s="176"/>
      <c r="C59" s="149" t="s">
        <v>119</v>
      </c>
      <c r="D59" s="138" t="s">
        <v>135</v>
      </c>
      <c r="E59" s="177">
        <f>SUM('Prihodi i rashodi po izvorima'!E102)</f>
        <v>0</v>
      </c>
      <c r="F59" s="177">
        <f>SUM('Prihodi i rashodi po izvorima'!F102)</f>
        <v>0</v>
      </c>
      <c r="G59" s="177">
        <f>SUM('Prihodi i rashodi po izvorima'!G102)</f>
        <v>0</v>
      </c>
      <c r="H59" s="177">
        <f>SUM('Prihodi i rashodi po izvorima'!H102)</f>
        <v>0</v>
      </c>
      <c r="I59" s="177">
        <f>SUM('Prihodi i rashodi po izvorima'!I102)</f>
        <v>0</v>
      </c>
    </row>
    <row r="60" spans="1:9" s="178" customFormat="1" x14ac:dyDescent="0.25">
      <c r="A60" s="176"/>
      <c r="B60" s="176"/>
      <c r="C60" s="149" t="s">
        <v>119</v>
      </c>
      <c r="D60" s="138" t="s">
        <v>146</v>
      </c>
      <c r="E60" s="177">
        <f>SUM('Prihodi i rashodi po izvorima'!E103)</f>
        <v>0</v>
      </c>
      <c r="F60" s="177">
        <f>SUM('Prihodi i rashodi po izvorima'!F103)</f>
        <v>0</v>
      </c>
      <c r="G60" s="177">
        <f>SUM('Prihodi i rashodi po izvorima'!G103)</f>
        <v>0</v>
      </c>
      <c r="H60" s="177">
        <f>SUM('Prihodi i rashodi po izvorima'!H103)</f>
        <v>0</v>
      </c>
      <c r="I60" s="177">
        <f>SUM('Prihodi i rashodi po izvorima'!I103)</f>
        <v>0</v>
      </c>
    </row>
    <row r="61" spans="1:9" s="119" customFormat="1" x14ac:dyDescent="0.25">
      <c r="A61" s="149"/>
      <c r="B61" s="150"/>
      <c r="C61" s="149">
        <v>95</v>
      </c>
      <c r="D61" s="138" t="s">
        <v>147</v>
      </c>
      <c r="E61" s="177">
        <f>SUM('Prihodi i rashodi po izvorima'!E104)</f>
        <v>0</v>
      </c>
      <c r="F61" s="177">
        <f>SUM('Prihodi i rashodi po izvorima'!F104)</f>
        <v>0</v>
      </c>
      <c r="G61" s="177">
        <f>SUM('Prihodi i rashodi po izvorima'!G104)</f>
        <v>0</v>
      </c>
      <c r="H61" s="177">
        <f>SUM('Prihodi i rashodi po izvorima'!H104)</f>
        <v>0</v>
      </c>
      <c r="I61" s="177">
        <f>SUM('Prihodi i rashodi po izvorima'!I104)</f>
        <v>0</v>
      </c>
    </row>
    <row r="62" spans="1:9" ht="6.75" customHeight="1" x14ac:dyDescent="0.25">
      <c r="A62" s="137"/>
      <c r="B62" s="137"/>
      <c r="C62" s="137"/>
      <c r="D62" s="137"/>
      <c r="E62" s="139"/>
      <c r="F62" s="139"/>
      <c r="G62" s="139"/>
      <c r="H62" s="139"/>
      <c r="I62" s="139"/>
    </row>
    <row r="63" spans="1:9" x14ac:dyDescent="0.25">
      <c r="A63" s="172" t="s">
        <v>142</v>
      </c>
      <c r="B63" s="172"/>
      <c r="C63" s="172"/>
      <c r="D63" s="173" t="s">
        <v>143</v>
      </c>
      <c r="E63" s="174">
        <f t="shared" ref="E63:I63" si="12">SUM(E64)</f>
        <v>70000</v>
      </c>
      <c r="F63" s="174">
        <f t="shared" si="12"/>
        <v>218267.43</v>
      </c>
      <c r="G63" s="174">
        <f t="shared" si="12"/>
        <v>288267.43</v>
      </c>
      <c r="H63" s="174">
        <f t="shared" si="12"/>
        <v>0</v>
      </c>
      <c r="I63" s="174">
        <f t="shared" si="12"/>
        <v>0</v>
      </c>
    </row>
    <row r="64" spans="1:9" x14ac:dyDescent="0.25">
      <c r="A64" s="172"/>
      <c r="B64" s="172" t="s">
        <v>144</v>
      </c>
      <c r="C64" s="172"/>
      <c r="D64" s="175" t="s">
        <v>116</v>
      </c>
      <c r="E64" s="174">
        <f t="shared" ref="E64:I64" si="13">E29-E56</f>
        <v>70000</v>
      </c>
      <c r="F64" s="174">
        <f t="shared" si="13"/>
        <v>218267.43</v>
      </c>
      <c r="G64" s="174">
        <f t="shared" si="13"/>
        <v>288267.43</v>
      </c>
      <c r="H64" s="174">
        <f t="shared" si="13"/>
        <v>0</v>
      </c>
      <c r="I64" s="174">
        <f t="shared" si="13"/>
        <v>0</v>
      </c>
    </row>
  </sheetData>
  <mergeCells count="9">
    <mergeCell ref="A51:D51"/>
    <mergeCell ref="A53:I53"/>
    <mergeCell ref="A24:D24"/>
    <mergeCell ref="A37:I37"/>
    <mergeCell ref="A1:I1"/>
    <mergeCell ref="A2:I2"/>
    <mergeCell ref="A4:I4"/>
    <mergeCell ref="A6:I6"/>
    <mergeCell ref="A26:I26"/>
  </mergeCells>
  <pageMargins left="0.70866141732283472" right="0.70866141732283472" top="0.74803149606299213" bottom="0.74803149606299213" header="0.31496062992125984" footer="0.31496062992125984"/>
  <pageSetup paperSize="9" scale="7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7"/>
  <sheetViews>
    <sheetView topLeftCell="A24" zoomScaleNormal="100" workbookViewId="0">
      <selection activeCell="G92" sqref="G92:I92"/>
    </sheetView>
  </sheetViews>
  <sheetFormatPr defaultColWidth="9.140625" defaultRowHeight="15" x14ac:dyDescent="0.25"/>
  <cols>
    <col min="1" max="1" width="4.28515625" style="115" customWidth="1"/>
    <col min="2" max="2" width="4.5703125" style="115" customWidth="1"/>
    <col min="3" max="3" width="7.42578125" style="115" customWidth="1"/>
    <col min="4" max="4" width="48" style="115" customWidth="1"/>
    <col min="5" max="9" width="20.7109375" style="115" customWidth="1"/>
    <col min="10" max="16384" width="9.140625" style="115"/>
  </cols>
  <sheetData>
    <row r="1" spans="1:9" ht="66" customHeight="1" x14ac:dyDescent="0.25">
      <c r="A1" s="257" t="s">
        <v>162</v>
      </c>
      <c r="B1" s="258"/>
      <c r="C1" s="258"/>
      <c r="D1" s="258"/>
      <c r="E1" s="258"/>
      <c r="F1" s="258"/>
      <c r="G1" s="258"/>
      <c r="H1" s="259"/>
      <c r="I1" s="259"/>
    </row>
    <row r="2" spans="1:9" customFormat="1" ht="15.75" x14ac:dyDescent="0.25">
      <c r="A2" s="260" t="s">
        <v>17</v>
      </c>
      <c r="B2" s="260"/>
      <c r="C2" s="260"/>
      <c r="D2" s="260"/>
      <c r="E2" s="260"/>
      <c r="F2" s="260"/>
      <c r="G2" s="260"/>
      <c r="H2" s="256"/>
      <c r="I2" s="256"/>
    </row>
    <row r="3" spans="1:9" customFormat="1" ht="18" x14ac:dyDescent="0.25">
      <c r="A3" s="116"/>
      <c r="B3" s="116"/>
      <c r="C3" s="116"/>
      <c r="D3" s="116"/>
      <c r="E3" s="116"/>
      <c r="F3" s="116"/>
      <c r="G3" s="116"/>
      <c r="H3" s="116"/>
      <c r="I3" s="116"/>
    </row>
    <row r="4" spans="1:9" customFormat="1" ht="18" customHeight="1" x14ac:dyDescent="0.25">
      <c r="A4" s="260" t="s">
        <v>4</v>
      </c>
      <c r="B4" s="235"/>
      <c r="C4" s="235"/>
      <c r="D4" s="235"/>
      <c r="E4" s="235"/>
      <c r="F4" s="235"/>
      <c r="G4" s="235"/>
      <c r="H4" s="261"/>
      <c r="I4" s="261"/>
    </row>
    <row r="5" spans="1:9" customFormat="1" ht="18" customHeight="1" x14ac:dyDescent="0.25">
      <c r="A5" s="55"/>
      <c r="B5" s="36"/>
      <c r="C5" s="36"/>
      <c r="D5" s="36"/>
      <c r="E5" s="36"/>
      <c r="F5" s="36"/>
      <c r="G5" s="36"/>
      <c r="H5" s="36"/>
      <c r="I5" s="36"/>
    </row>
    <row r="6" spans="1:9" ht="15.75" customHeight="1" x14ac:dyDescent="0.25">
      <c r="A6" s="268" t="s">
        <v>40</v>
      </c>
      <c r="B6" s="268"/>
      <c r="C6" s="268"/>
      <c r="D6" s="268"/>
      <c r="E6" s="268"/>
      <c r="F6" s="268"/>
      <c r="G6" s="268"/>
      <c r="H6" s="256"/>
      <c r="I6" s="256"/>
    </row>
    <row r="7" spans="1:9" ht="15.75" customHeight="1" x14ac:dyDescent="0.25">
      <c r="A7" s="217"/>
      <c r="B7" s="217"/>
      <c r="C7" s="217"/>
      <c r="D7" s="217"/>
      <c r="E7" s="217"/>
      <c r="F7" s="217"/>
      <c r="G7" s="217"/>
      <c r="H7" s="217"/>
      <c r="I7" s="217"/>
    </row>
    <row r="8" spans="1:9" s="119" customFormat="1" ht="29.25" customHeight="1" x14ac:dyDescent="0.25">
      <c r="A8" s="179"/>
      <c r="B8" s="199"/>
      <c r="C8" s="272" t="s">
        <v>41</v>
      </c>
      <c r="D8" s="273"/>
      <c r="E8" s="16" t="s">
        <v>159</v>
      </c>
      <c r="F8" s="16" t="s">
        <v>156</v>
      </c>
      <c r="G8" s="16" t="s">
        <v>160</v>
      </c>
      <c r="H8" s="16" t="s">
        <v>29</v>
      </c>
      <c r="I8" s="16" t="s">
        <v>161</v>
      </c>
    </row>
    <row r="9" spans="1:9" s="119" customFormat="1" ht="14.25" customHeight="1" x14ac:dyDescent="0.25">
      <c r="A9" s="269">
        <v>1</v>
      </c>
      <c r="B9" s="269"/>
      <c r="C9" s="269"/>
      <c r="D9" s="269"/>
      <c r="E9" s="120">
        <v>4</v>
      </c>
      <c r="F9" s="120"/>
      <c r="G9" s="120">
        <v>4</v>
      </c>
      <c r="H9" s="120">
        <v>5</v>
      </c>
      <c r="I9" s="120">
        <v>6</v>
      </c>
    </row>
    <row r="10" spans="1:9" s="125" customFormat="1" x14ac:dyDescent="0.25">
      <c r="A10" s="121">
        <v>6</v>
      </c>
      <c r="B10" s="122"/>
      <c r="C10" s="121"/>
      <c r="D10" s="123" t="s">
        <v>96</v>
      </c>
      <c r="E10" s="124">
        <f>SUM(E12,E14,E16,E18,E20,E22,E24,E26,E28)</f>
        <v>13887858</v>
      </c>
      <c r="F10" s="124">
        <f>SUM(F12,F14,F16,F18,F20,F22,F24,F26,F28)</f>
        <v>400648</v>
      </c>
      <c r="G10" s="124">
        <f>SUM(G12,G14,G16,G18,G20,G22,G24,G26,G28)</f>
        <v>14288506</v>
      </c>
      <c r="H10" s="124">
        <f>SUM(H12,H14,H16,H18,H20,H22,H24,H26,H28)</f>
        <v>14288506</v>
      </c>
      <c r="I10" s="124">
        <f>SUM(I12,I14,I16,I18,I20,I22,I24,I26,I28)</f>
        <v>14288506</v>
      </c>
    </row>
    <row r="11" spans="1:9" s="119" customFormat="1" ht="30" x14ac:dyDescent="0.25">
      <c r="A11" s="165"/>
      <c r="B11" s="180">
        <v>63</v>
      </c>
      <c r="C11" s="181"/>
      <c r="D11" s="167" t="s">
        <v>25</v>
      </c>
      <c r="E11" s="182">
        <v>560000</v>
      </c>
      <c r="F11" s="182">
        <f>G11-E11</f>
        <v>100000</v>
      </c>
      <c r="G11" s="182">
        <v>660000</v>
      </c>
      <c r="H11" s="182">
        <v>660000</v>
      </c>
      <c r="I11" s="182">
        <v>660000</v>
      </c>
    </row>
    <row r="12" spans="1:9" s="125" customFormat="1" x14ac:dyDescent="0.25">
      <c r="A12" s="130"/>
      <c r="B12" s="131"/>
      <c r="C12" s="132">
        <v>52</v>
      </c>
      <c r="D12" s="133" t="s">
        <v>97</v>
      </c>
      <c r="E12" s="134">
        <f>SUM(E11:E11)</f>
        <v>560000</v>
      </c>
      <c r="F12" s="134">
        <f>SUM(F11:F11)</f>
        <v>100000</v>
      </c>
      <c r="G12" s="134">
        <f>SUM(G11:G11)</f>
        <v>660000</v>
      </c>
      <c r="H12" s="134">
        <f>SUM(H11:H11)</f>
        <v>660000</v>
      </c>
      <c r="I12" s="134">
        <f>SUM(I11:I11)</f>
        <v>660000</v>
      </c>
    </row>
    <row r="13" spans="1:9" s="119" customFormat="1" x14ac:dyDescent="0.25">
      <c r="A13" s="165"/>
      <c r="B13" s="180" t="s">
        <v>98</v>
      </c>
      <c r="C13" s="181"/>
      <c r="D13" s="167" t="s">
        <v>99</v>
      </c>
      <c r="E13" s="182">
        <v>266</v>
      </c>
      <c r="F13" s="182">
        <f>G13-E13</f>
        <v>0</v>
      </c>
      <c r="G13" s="182">
        <v>266</v>
      </c>
      <c r="H13" s="182">
        <v>266</v>
      </c>
      <c r="I13" s="182">
        <v>266</v>
      </c>
    </row>
    <row r="14" spans="1:9" s="125" customFormat="1" x14ac:dyDescent="0.25">
      <c r="A14" s="130"/>
      <c r="B14" s="131"/>
      <c r="C14" s="132" t="s">
        <v>100</v>
      </c>
      <c r="D14" s="133" t="s">
        <v>101</v>
      </c>
      <c r="E14" s="134">
        <f>SUM(E13)</f>
        <v>266</v>
      </c>
      <c r="F14" s="134">
        <f>SUM(F13)</f>
        <v>0</v>
      </c>
      <c r="G14" s="134">
        <f>SUM(G13)</f>
        <v>266</v>
      </c>
      <c r="H14" s="134">
        <f>SUM(H13)</f>
        <v>266</v>
      </c>
      <c r="I14" s="134">
        <f>SUM(I13)</f>
        <v>266</v>
      </c>
    </row>
    <row r="15" spans="1:9" s="119" customFormat="1" ht="30" x14ac:dyDescent="0.25">
      <c r="A15" s="165"/>
      <c r="B15" s="166">
        <v>65</v>
      </c>
      <c r="C15" s="184"/>
      <c r="D15" s="185" t="s">
        <v>102</v>
      </c>
      <c r="E15" s="182">
        <v>6636</v>
      </c>
      <c r="F15" s="182">
        <f>G15-E15</f>
        <v>0</v>
      </c>
      <c r="G15" s="182">
        <v>6636</v>
      </c>
      <c r="H15" s="182">
        <v>6636</v>
      </c>
      <c r="I15" s="182">
        <v>6636</v>
      </c>
    </row>
    <row r="16" spans="1:9" s="125" customFormat="1" x14ac:dyDescent="0.25">
      <c r="A16" s="130"/>
      <c r="B16" s="131"/>
      <c r="C16" s="132">
        <v>71</v>
      </c>
      <c r="D16" s="133" t="s">
        <v>92</v>
      </c>
      <c r="E16" s="134">
        <f>SUM(E15)</f>
        <v>6636</v>
      </c>
      <c r="F16" s="134">
        <f>SUM(F15)</f>
        <v>0</v>
      </c>
      <c r="G16" s="134">
        <f>SUM(G15)</f>
        <v>6636</v>
      </c>
      <c r="H16" s="134">
        <f>SUM(H15)</f>
        <v>6636</v>
      </c>
      <c r="I16" s="134">
        <f>SUM(I15)</f>
        <v>6636</v>
      </c>
    </row>
    <row r="17" spans="1:9" s="119" customFormat="1" ht="30" x14ac:dyDescent="0.25">
      <c r="A17" s="165"/>
      <c r="B17" s="180">
        <v>66</v>
      </c>
      <c r="C17" s="181"/>
      <c r="D17" s="167" t="s">
        <v>103</v>
      </c>
      <c r="E17" s="168">
        <v>147700</v>
      </c>
      <c r="F17" s="182">
        <f>G17-E17</f>
        <v>30000</v>
      </c>
      <c r="G17" s="168">
        <v>177700</v>
      </c>
      <c r="H17" s="168">
        <v>177700</v>
      </c>
      <c r="I17" s="168">
        <v>177700</v>
      </c>
    </row>
    <row r="18" spans="1:9" s="136" customFormat="1" x14ac:dyDescent="0.25">
      <c r="A18" s="130"/>
      <c r="B18" s="131"/>
      <c r="C18" s="132" t="s">
        <v>100</v>
      </c>
      <c r="D18" s="133" t="s">
        <v>101</v>
      </c>
      <c r="E18" s="134">
        <f>SUM(E17)</f>
        <v>147700</v>
      </c>
      <c r="F18" s="134">
        <f>SUM(F17)</f>
        <v>30000</v>
      </c>
      <c r="G18" s="134">
        <f>SUM(G17)</f>
        <v>177700</v>
      </c>
      <c r="H18" s="134">
        <f>SUM(H17)</f>
        <v>177700</v>
      </c>
      <c r="I18" s="134">
        <f>SUM(I17)</f>
        <v>177700</v>
      </c>
    </row>
    <row r="19" spans="1:9" s="119" customFormat="1" ht="30" x14ac:dyDescent="0.25">
      <c r="A19" s="165"/>
      <c r="B19" s="180">
        <v>66</v>
      </c>
      <c r="C19" s="181"/>
      <c r="D19" s="167" t="s">
        <v>103</v>
      </c>
      <c r="E19" s="168">
        <v>5000</v>
      </c>
      <c r="F19" s="182">
        <f>G19-E19</f>
        <v>0</v>
      </c>
      <c r="G19" s="168">
        <v>5000</v>
      </c>
      <c r="H19" s="168">
        <v>5000</v>
      </c>
      <c r="I19" s="168">
        <v>5000</v>
      </c>
    </row>
    <row r="20" spans="1:9" s="125" customFormat="1" ht="30.75" customHeight="1" x14ac:dyDescent="0.25">
      <c r="A20" s="130"/>
      <c r="B20" s="131"/>
      <c r="C20" s="132" t="s">
        <v>104</v>
      </c>
      <c r="D20" s="133" t="s">
        <v>105</v>
      </c>
      <c r="E20" s="134">
        <f>SUM(E19)</f>
        <v>5000</v>
      </c>
      <c r="F20" s="134">
        <f>SUM(F19)</f>
        <v>0</v>
      </c>
      <c r="G20" s="134">
        <f>SUM(G19)</f>
        <v>5000</v>
      </c>
      <c r="H20" s="134">
        <f>SUM(H19)</f>
        <v>5000</v>
      </c>
      <c r="I20" s="134">
        <f>SUM(I19)</f>
        <v>5000</v>
      </c>
    </row>
    <row r="21" spans="1:9" s="119" customFormat="1" ht="30" x14ac:dyDescent="0.25">
      <c r="A21" s="165"/>
      <c r="B21" s="180">
        <v>67</v>
      </c>
      <c r="C21" s="181"/>
      <c r="D21" s="167" t="s">
        <v>26</v>
      </c>
      <c r="E21" s="182">
        <v>1166929</v>
      </c>
      <c r="F21" s="182">
        <f>G21-E21</f>
        <v>35648</v>
      </c>
      <c r="G21" s="182">
        <v>1202577</v>
      </c>
      <c r="H21" s="182">
        <v>1202577</v>
      </c>
      <c r="I21" s="182">
        <v>1202577</v>
      </c>
    </row>
    <row r="22" spans="1:9" s="119" customFormat="1" x14ac:dyDescent="0.25">
      <c r="A22" s="130"/>
      <c r="B22" s="130"/>
      <c r="C22" s="132" t="s">
        <v>106</v>
      </c>
      <c r="D22" s="133" t="s">
        <v>73</v>
      </c>
      <c r="E22" s="134">
        <f>SUM(E21)</f>
        <v>1166929</v>
      </c>
      <c r="F22" s="134">
        <f>SUM(F21)</f>
        <v>35648</v>
      </c>
      <c r="G22" s="134">
        <f>SUM(G21)</f>
        <v>1202577</v>
      </c>
      <c r="H22" s="134">
        <f>SUM(H21)</f>
        <v>1202577</v>
      </c>
      <c r="I22" s="134">
        <f>SUM(I21)</f>
        <v>1202577</v>
      </c>
    </row>
    <row r="23" spans="1:9" s="119" customFormat="1" ht="30" x14ac:dyDescent="0.25">
      <c r="A23" s="165"/>
      <c r="B23" s="180">
        <v>67</v>
      </c>
      <c r="C23" s="181"/>
      <c r="D23" s="167" t="s">
        <v>26</v>
      </c>
      <c r="E23" s="182">
        <v>12000000</v>
      </c>
      <c r="F23" s="182">
        <f>G23-E23</f>
        <v>235000</v>
      </c>
      <c r="G23" s="182">
        <v>12235000</v>
      </c>
      <c r="H23" s="182">
        <v>12235000</v>
      </c>
      <c r="I23" s="182">
        <v>12235000</v>
      </c>
    </row>
    <row r="24" spans="1:9" s="119" customFormat="1" x14ac:dyDescent="0.25">
      <c r="A24" s="130"/>
      <c r="B24" s="130"/>
      <c r="C24" s="132">
        <v>41</v>
      </c>
      <c r="D24" s="133" t="s">
        <v>107</v>
      </c>
      <c r="E24" s="134">
        <f>SUM(E23)</f>
        <v>12000000</v>
      </c>
      <c r="F24" s="134">
        <f>SUM(F23)</f>
        <v>235000</v>
      </c>
      <c r="G24" s="134">
        <f>SUM(G23)</f>
        <v>12235000</v>
      </c>
      <c r="H24" s="134">
        <f>SUM(H23)</f>
        <v>12235000</v>
      </c>
      <c r="I24" s="134">
        <f>SUM(I23)</f>
        <v>12235000</v>
      </c>
    </row>
    <row r="25" spans="1:9" s="119" customFormat="1" ht="30" x14ac:dyDescent="0.25">
      <c r="A25" s="165"/>
      <c r="B25" s="180">
        <v>67</v>
      </c>
      <c r="C25" s="181"/>
      <c r="D25" s="167" t="s">
        <v>26</v>
      </c>
      <c r="E25" s="182">
        <v>0</v>
      </c>
      <c r="F25" s="182">
        <f>G25-E25</f>
        <v>0</v>
      </c>
      <c r="G25" s="182">
        <v>0</v>
      </c>
      <c r="H25" s="182">
        <v>0</v>
      </c>
      <c r="I25" s="182">
        <v>0</v>
      </c>
    </row>
    <row r="26" spans="1:9" s="119" customFormat="1" x14ac:dyDescent="0.25">
      <c r="A26" s="130"/>
      <c r="B26" s="130"/>
      <c r="C26" s="132">
        <v>52</v>
      </c>
      <c r="D26" s="133" t="s">
        <v>107</v>
      </c>
      <c r="E26" s="134">
        <f>SUM(E25)</f>
        <v>0</v>
      </c>
      <c r="F26" s="134">
        <f>SUM(F25)</f>
        <v>0</v>
      </c>
      <c r="G26" s="134">
        <f>SUM(G25)</f>
        <v>0</v>
      </c>
      <c r="H26" s="134">
        <f>SUM(H25)</f>
        <v>0</v>
      </c>
      <c r="I26" s="134">
        <f>SUM(I25)</f>
        <v>0</v>
      </c>
    </row>
    <row r="27" spans="1:9" s="119" customFormat="1" x14ac:dyDescent="0.25">
      <c r="A27" s="165"/>
      <c r="B27" s="180" t="s">
        <v>108</v>
      </c>
      <c r="C27" s="181"/>
      <c r="D27" s="167" t="s">
        <v>109</v>
      </c>
      <c r="E27" s="182">
        <v>1327</v>
      </c>
      <c r="F27" s="182">
        <f>G27-E27</f>
        <v>0</v>
      </c>
      <c r="G27" s="182">
        <v>1327</v>
      </c>
      <c r="H27" s="182">
        <v>1327</v>
      </c>
      <c r="I27" s="182">
        <v>1327</v>
      </c>
    </row>
    <row r="28" spans="1:9" s="119" customFormat="1" x14ac:dyDescent="0.25">
      <c r="A28" s="130"/>
      <c r="B28" s="130"/>
      <c r="C28" s="132" t="s">
        <v>100</v>
      </c>
      <c r="D28" s="133" t="s">
        <v>101</v>
      </c>
      <c r="E28" s="134">
        <f>SUM(E27)</f>
        <v>1327</v>
      </c>
      <c r="F28" s="134">
        <f>SUM(F27)</f>
        <v>0</v>
      </c>
      <c r="G28" s="134">
        <f>SUM(G27)</f>
        <v>1327</v>
      </c>
      <c r="H28" s="134">
        <f>SUM(H27)</f>
        <v>1327</v>
      </c>
      <c r="I28" s="134">
        <f>SUM(I27)</f>
        <v>1327</v>
      </c>
    </row>
    <row r="29" spans="1:9" s="125" customFormat="1" x14ac:dyDescent="0.25">
      <c r="A29" s="121">
        <v>7</v>
      </c>
      <c r="B29" s="122"/>
      <c r="C29" s="121"/>
      <c r="D29" s="123" t="s">
        <v>7</v>
      </c>
      <c r="E29" s="124">
        <f>SUM(E30)</f>
        <v>664</v>
      </c>
      <c r="F29" s="124">
        <f>SUM(F30)</f>
        <v>0</v>
      </c>
      <c r="G29" s="124">
        <f>SUM(G30)</f>
        <v>664</v>
      </c>
      <c r="H29" s="124">
        <f>SUM(H30)</f>
        <v>664</v>
      </c>
      <c r="I29" s="124">
        <f>SUM(I30)</f>
        <v>664</v>
      </c>
    </row>
    <row r="30" spans="1:9" s="119" customFormat="1" ht="30" x14ac:dyDescent="0.25">
      <c r="A30" s="165"/>
      <c r="B30" s="166">
        <v>72</v>
      </c>
      <c r="C30" s="184"/>
      <c r="D30" s="185" t="s">
        <v>24</v>
      </c>
      <c r="E30" s="182">
        <v>664</v>
      </c>
      <c r="F30" s="182">
        <f>G30-E30</f>
        <v>0</v>
      </c>
      <c r="G30" s="182">
        <v>664</v>
      </c>
      <c r="H30" s="182">
        <v>664</v>
      </c>
      <c r="I30" s="182">
        <v>664</v>
      </c>
    </row>
    <row r="31" spans="1:9" s="125" customFormat="1" x14ac:dyDescent="0.25">
      <c r="A31" s="130"/>
      <c r="B31" s="131"/>
      <c r="C31" s="132">
        <v>71</v>
      </c>
      <c r="D31" s="133" t="s">
        <v>92</v>
      </c>
      <c r="E31" s="134">
        <f>SUM(E30)</f>
        <v>664</v>
      </c>
      <c r="F31" s="134">
        <f>SUM(F30)</f>
        <v>0</v>
      </c>
      <c r="G31" s="134">
        <f>SUM(G30)</f>
        <v>664</v>
      </c>
      <c r="H31" s="134">
        <f>SUM(H30)</f>
        <v>664</v>
      </c>
      <c r="I31" s="134">
        <f>SUM(I30)</f>
        <v>664</v>
      </c>
    </row>
    <row r="32" spans="1:9" x14ac:dyDescent="0.25">
      <c r="A32" s="186"/>
      <c r="B32" s="187">
        <v>92</v>
      </c>
      <c r="C32" s="188"/>
      <c r="D32" s="138" t="s">
        <v>110</v>
      </c>
      <c r="E32" s="189">
        <f>SUM(E45)</f>
        <v>70000</v>
      </c>
      <c r="F32" s="182">
        <f>G32-E32</f>
        <v>75024.98000000001</v>
      </c>
      <c r="G32" s="189">
        <f>SUM(G45)</f>
        <v>145024.98000000001</v>
      </c>
      <c r="H32" s="189">
        <f t="shared" ref="H32:I32" si="0">SUM(H45)</f>
        <v>0</v>
      </c>
      <c r="I32" s="189">
        <f t="shared" si="0"/>
        <v>0</v>
      </c>
    </row>
    <row r="33" spans="1:9" s="125" customFormat="1" x14ac:dyDescent="0.25">
      <c r="A33" s="140">
        <v>9</v>
      </c>
      <c r="B33" s="141"/>
      <c r="C33" s="142">
        <v>31</v>
      </c>
      <c r="D33" s="143" t="s">
        <v>111</v>
      </c>
      <c r="E33" s="144">
        <f>SUM(E32)</f>
        <v>70000</v>
      </c>
      <c r="F33" s="144">
        <f>SUM(F32)</f>
        <v>75024.98000000001</v>
      </c>
      <c r="G33" s="144">
        <f>SUM(G32)</f>
        <v>145024.98000000001</v>
      </c>
      <c r="H33" s="144">
        <f>SUM(H32)</f>
        <v>0</v>
      </c>
      <c r="I33" s="144">
        <f>SUM(I32)</f>
        <v>0</v>
      </c>
    </row>
    <row r="34" spans="1:9" x14ac:dyDescent="0.25">
      <c r="A34" s="186"/>
      <c r="B34" s="187">
        <v>92</v>
      </c>
      <c r="C34" s="188"/>
      <c r="D34" s="138" t="s">
        <v>112</v>
      </c>
      <c r="E34" s="189">
        <f>SUM(E47)</f>
        <v>0</v>
      </c>
      <c r="F34" s="182">
        <f>G34-E34</f>
        <v>4012.74</v>
      </c>
      <c r="G34" s="189">
        <f>SUM(G47)</f>
        <v>4012.74</v>
      </c>
      <c r="H34" s="189">
        <f>SUM(H47)</f>
        <v>0</v>
      </c>
      <c r="I34" s="189">
        <f>SUM(I47)</f>
        <v>0</v>
      </c>
    </row>
    <row r="35" spans="1:9" s="125" customFormat="1" x14ac:dyDescent="0.25">
      <c r="A35" s="140">
        <v>9</v>
      </c>
      <c r="B35" s="141"/>
      <c r="C35" s="142">
        <v>61</v>
      </c>
      <c r="D35" s="143" t="s">
        <v>113</v>
      </c>
      <c r="E35" s="144">
        <f>SUM(E34)</f>
        <v>0</v>
      </c>
      <c r="F35" s="144">
        <f>SUM(F34)</f>
        <v>4012.74</v>
      </c>
      <c r="G35" s="144">
        <f>SUM(G34)</f>
        <v>4012.74</v>
      </c>
      <c r="H35" s="144">
        <f>SUM(H34)</f>
        <v>0</v>
      </c>
      <c r="I35" s="144">
        <f>SUM(I34)</f>
        <v>0</v>
      </c>
    </row>
    <row r="36" spans="1:9" x14ac:dyDescent="0.25">
      <c r="A36" s="186"/>
      <c r="B36" s="187">
        <v>92</v>
      </c>
      <c r="C36" s="188"/>
      <c r="D36" s="138" t="s">
        <v>112</v>
      </c>
      <c r="E36" s="189">
        <f>SUM(E49)</f>
        <v>0</v>
      </c>
      <c r="F36" s="182">
        <f>G36-E36</f>
        <v>139229.71</v>
      </c>
      <c r="G36" s="189">
        <f>SUM(G46)</f>
        <v>139229.71</v>
      </c>
      <c r="H36" s="189">
        <f>SUM(H49)</f>
        <v>0</v>
      </c>
      <c r="I36" s="189">
        <f>SUM(I49)</f>
        <v>0</v>
      </c>
    </row>
    <row r="37" spans="1:9" s="125" customFormat="1" x14ac:dyDescent="0.25">
      <c r="A37" s="140">
        <v>9</v>
      </c>
      <c r="B37" s="141"/>
      <c r="C37" s="142">
        <v>41</v>
      </c>
      <c r="D37" s="143" t="s">
        <v>113</v>
      </c>
      <c r="E37" s="144">
        <f>SUM(E36)</f>
        <v>0</v>
      </c>
      <c r="F37" s="144">
        <f>SUM(F36)</f>
        <v>139229.71</v>
      </c>
      <c r="G37" s="144">
        <f>SUM(G36)</f>
        <v>139229.71</v>
      </c>
      <c r="H37" s="144">
        <f t="shared" ref="H37:I37" si="1">SUM(H36)</f>
        <v>0</v>
      </c>
      <c r="I37" s="144">
        <f t="shared" si="1"/>
        <v>0</v>
      </c>
    </row>
    <row r="38" spans="1:9" s="119" customFormat="1" x14ac:dyDescent="0.25">
      <c r="A38" s="254" t="s">
        <v>150</v>
      </c>
      <c r="B38" s="254"/>
      <c r="C38" s="254"/>
      <c r="D38" s="254"/>
      <c r="E38" s="145">
        <f>SUM(E10,E29,E33,E35)</f>
        <v>13958522</v>
      </c>
      <c r="F38" s="145">
        <f>SUM(F10,F29,F33,F35,F37)</f>
        <v>618915.42999999993</v>
      </c>
      <c r="G38" s="145">
        <f>SUM(G10,G29,G33,G35,G37)</f>
        <v>14577437.430000002</v>
      </c>
      <c r="H38" s="145">
        <f>SUM(H10,H29,H33,H35)</f>
        <v>14289170</v>
      </c>
      <c r="I38" s="145">
        <f>SUM(I10,I29,I33,I35)</f>
        <v>14289170</v>
      </c>
    </row>
    <row r="39" spans="1:9" s="119" customFormat="1" x14ac:dyDescent="0.25">
      <c r="A39" s="146"/>
      <c r="B39" s="146"/>
      <c r="C39" s="146"/>
      <c r="D39" s="146"/>
      <c r="E39" s="147"/>
      <c r="F39" s="147"/>
      <c r="G39" s="147"/>
      <c r="H39" s="147"/>
      <c r="I39" s="147"/>
    </row>
    <row r="40" spans="1:9" s="119" customFormat="1" x14ac:dyDescent="0.25">
      <c r="A40" s="264" t="s">
        <v>114</v>
      </c>
      <c r="B40" s="264"/>
      <c r="C40" s="264"/>
      <c r="D40" s="264"/>
      <c r="E40" s="264"/>
      <c r="F40" s="264"/>
      <c r="G40" s="264"/>
      <c r="H40" s="253"/>
      <c r="I40" s="253"/>
    </row>
    <row r="41" spans="1:9" s="119" customFormat="1" ht="41.25" customHeight="1" x14ac:dyDescent="0.25">
      <c r="A41" s="200" t="s">
        <v>5</v>
      </c>
      <c r="B41" s="201" t="s">
        <v>6</v>
      </c>
      <c r="C41" s="118" t="s">
        <v>95</v>
      </c>
      <c r="D41" s="118" t="s">
        <v>3</v>
      </c>
      <c r="E41" s="16" t="s">
        <v>159</v>
      </c>
      <c r="F41" s="16" t="s">
        <v>156</v>
      </c>
      <c r="G41" s="16" t="s">
        <v>160</v>
      </c>
      <c r="H41" s="16" t="s">
        <v>29</v>
      </c>
      <c r="I41" s="16" t="s">
        <v>161</v>
      </c>
    </row>
    <row r="42" spans="1:9" s="119" customFormat="1" ht="15.75" customHeight="1" x14ac:dyDescent="0.25">
      <c r="A42" s="269">
        <v>1</v>
      </c>
      <c r="B42" s="269"/>
      <c r="C42" s="269"/>
      <c r="D42" s="269"/>
      <c r="E42" s="120">
        <v>4</v>
      </c>
      <c r="F42" s="120"/>
      <c r="G42" s="120">
        <v>4</v>
      </c>
      <c r="H42" s="120">
        <v>5</v>
      </c>
      <c r="I42" s="120">
        <v>6</v>
      </c>
    </row>
    <row r="43" spans="1:9" s="119" customFormat="1" x14ac:dyDescent="0.25">
      <c r="A43" s="148">
        <v>9</v>
      </c>
      <c r="B43" s="148"/>
      <c r="C43" s="148"/>
      <c r="D43" s="123" t="s">
        <v>115</v>
      </c>
      <c r="E43" s="124">
        <f t="shared" ref="E43:I43" si="2">SUM(E44)</f>
        <v>70000</v>
      </c>
      <c r="F43" s="124">
        <f t="shared" si="2"/>
        <v>218267.43</v>
      </c>
      <c r="G43" s="124">
        <f t="shared" si="2"/>
        <v>288267.43</v>
      </c>
      <c r="H43" s="124">
        <f t="shared" si="2"/>
        <v>0</v>
      </c>
      <c r="I43" s="124">
        <f t="shared" si="2"/>
        <v>0</v>
      </c>
    </row>
    <row r="44" spans="1:9" s="119" customFormat="1" x14ac:dyDescent="0.25">
      <c r="A44" s="148"/>
      <c r="B44" s="128">
        <v>92</v>
      </c>
      <c r="C44" s="148"/>
      <c r="D44" s="123" t="s">
        <v>116</v>
      </c>
      <c r="E44" s="124">
        <f t="shared" ref="E44:I44" si="3">SUM(E45:E48)</f>
        <v>70000</v>
      </c>
      <c r="F44" s="124">
        <f t="shared" si="3"/>
        <v>218267.43</v>
      </c>
      <c r="G44" s="124">
        <f t="shared" ref="G44" si="4">SUM(G45:G48)</f>
        <v>288267.43</v>
      </c>
      <c r="H44" s="124">
        <f t="shared" si="3"/>
        <v>0</v>
      </c>
      <c r="I44" s="124">
        <f t="shared" si="3"/>
        <v>0</v>
      </c>
    </row>
    <row r="45" spans="1:9" s="119" customFormat="1" x14ac:dyDescent="0.25">
      <c r="A45" s="149"/>
      <c r="B45" s="150"/>
      <c r="C45" s="149" t="s">
        <v>118</v>
      </c>
      <c r="D45" s="138" t="s">
        <v>110</v>
      </c>
      <c r="E45" s="151">
        <v>70000</v>
      </c>
      <c r="F45" s="151">
        <f>G45-E45</f>
        <v>75024.98000000001</v>
      </c>
      <c r="G45" s="151">
        <v>145024.98000000001</v>
      </c>
      <c r="H45" s="151">
        <v>0</v>
      </c>
      <c r="I45" s="151">
        <v>0</v>
      </c>
    </row>
    <row r="46" spans="1:9" s="119" customFormat="1" x14ac:dyDescent="0.25">
      <c r="A46" s="149"/>
      <c r="B46" s="150"/>
      <c r="C46" s="149" t="s">
        <v>119</v>
      </c>
      <c r="D46" s="138" t="s">
        <v>120</v>
      </c>
      <c r="E46" s="151">
        <v>0</v>
      </c>
      <c r="F46" s="151">
        <f t="shared" ref="F46:F48" si="5">G46-E46</f>
        <v>139229.71</v>
      </c>
      <c r="G46" s="151">
        <v>139229.71</v>
      </c>
      <c r="H46" s="151">
        <v>0</v>
      </c>
      <c r="I46" s="151">
        <v>0</v>
      </c>
    </row>
    <row r="47" spans="1:9" s="119" customFormat="1" x14ac:dyDescent="0.25">
      <c r="A47" s="149"/>
      <c r="B47" s="150"/>
      <c r="C47" s="149">
        <v>96</v>
      </c>
      <c r="D47" s="138" t="s">
        <v>121</v>
      </c>
      <c r="E47" s="151">
        <v>0</v>
      </c>
      <c r="F47" s="151">
        <f t="shared" si="5"/>
        <v>4012.74</v>
      </c>
      <c r="G47" s="151">
        <v>4012.74</v>
      </c>
      <c r="H47" s="151">
        <v>0</v>
      </c>
      <c r="I47" s="151">
        <v>0</v>
      </c>
    </row>
    <row r="48" spans="1:9" s="119" customFormat="1" x14ac:dyDescent="0.25">
      <c r="A48" s="149"/>
      <c r="B48" s="150"/>
      <c r="C48" s="149">
        <v>97</v>
      </c>
      <c r="D48" s="138" t="s">
        <v>122</v>
      </c>
      <c r="E48" s="151">
        <v>0</v>
      </c>
      <c r="F48" s="151">
        <f t="shared" si="5"/>
        <v>0</v>
      </c>
      <c r="G48" s="151">
        <v>0</v>
      </c>
      <c r="H48" s="151">
        <v>0</v>
      </c>
      <c r="I48" s="151">
        <v>0</v>
      </c>
    </row>
    <row r="49" spans="1:9" s="119" customFormat="1" x14ac:dyDescent="0.25">
      <c r="A49" s="146"/>
      <c r="B49" s="146"/>
      <c r="C49" s="146"/>
      <c r="D49" s="146"/>
      <c r="E49" s="147"/>
      <c r="F49" s="147"/>
      <c r="G49" s="147"/>
      <c r="H49" s="147"/>
      <c r="I49" s="147"/>
    </row>
    <row r="50" spans="1:9" s="125" customFormat="1" ht="15.75" customHeight="1" x14ac:dyDescent="0.25">
      <c r="A50" s="255" t="s">
        <v>124</v>
      </c>
      <c r="B50" s="255"/>
      <c r="C50" s="255"/>
      <c r="D50" s="255"/>
      <c r="E50" s="255"/>
      <c r="F50" s="255"/>
      <c r="G50" s="255"/>
      <c r="H50" s="256"/>
      <c r="I50" s="256"/>
    </row>
    <row r="51" spans="1:9" s="119" customFormat="1" x14ac:dyDescent="0.25">
      <c r="A51" s="146"/>
      <c r="B51" s="146"/>
      <c r="C51" s="146"/>
      <c r="D51" s="146"/>
      <c r="E51" s="147"/>
      <c r="F51" s="147"/>
      <c r="G51" s="147"/>
      <c r="H51" s="147"/>
      <c r="I51" s="147"/>
    </row>
    <row r="52" spans="1:9" s="119" customFormat="1" ht="29.25" customHeight="1" x14ac:dyDescent="0.25">
      <c r="A52" s="179"/>
      <c r="B52" s="199"/>
      <c r="C52" s="272" t="s">
        <v>41</v>
      </c>
      <c r="D52" s="273"/>
      <c r="E52" s="16" t="s">
        <v>159</v>
      </c>
      <c r="F52" s="16" t="s">
        <v>156</v>
      </c>
      <c r="G52" s="16" t="s">
        <v>160</v>
      </c>
      <c r="H52" s="16" t="s">
        <v>29</v>
      </c>
      <c r="I52" s="16" t="s">
        <v>161</v>
      </c>
    </row>
    <row r="53" spans="1:9" s="119" customFormat="1" x14ac:dyDescent="0.25">
      <c r="A53" s="128">
        <v>3</v>
      </c>
      <c r="B53" s="128"/>
      <c r="C53" s="126"/>
      <c r="D53" s="161" t="s">
        <v>8</v>
      </c>
      <c r="E53" s="124">
        <f>SUM(E54,E57,E60,E65,E69,E72,E74,E76)</f>
        <v>12620920</v>
      </c>
      <c r="F53" s="124">
        <f t="shared" ref="F53:G53" si="6">SUM(F54,F57,F60,F65,F69,F72,F74,F76)</f>
        <v>324927.69000000088</v>
      </c>
      <c r="G53" s="124">
        <f t="shared" si="6"/>
        <v>12945847.690000001</v>
      </c>
      <c r="H53" s="124">
        <f>SUM(H54,H57,H60,H65,H69,H72,H74,H76)</f>
        <v>12945847.690000001</v>
      </c>
      <c r="I53" s="124">
        <f>SUM(I54,I57,I60,I65,I69,I72,I74,I76)</f>
        <v>12945847.690000001</v>
      </c>
    </row>
    <row r="54" spans="1:9" s="119" customFormat="1" x14ac:dyDescent="0.25">
      <c r="A54" s="204"/>
      <c r="B54" s="205"/>
      <c r="C54" s="206" t="s">
        <v>106</v>
      </c>
      <c r="D54" s="207" t="s">
        <v>125</v>
      </c>
      <c r="E54" s="208">
        <f>SUM(E55,E56)</f>
        <v>0</v>
      </c>
      <c r="F54" s="208">
        <f>SUM(F55,F56)</f>
        <v>0</v>
      </c>
      <c r="G54" s="208">
        <f>SUM(G55,G56)</f>
        <v>0</v>
      </c>
      <c r="H54" s="208">
        <f>SUM(H55,H56)</f>
        <v>0</v>
      </c>
      <c r="I54" s="208">
        <f>SUM(I55,I56)</f>
        <v>0</v>
      </c>
    </row>
    <row r="55" spans="1:9" s="119" customFormat="1" x14ac:dyDescent="0.25">
      <c r="A55" s="158"/>
      <c r="B55" s="157">
        <v>31</v>
      </c>
      <c r="C55" s="202"/>
      <c r="D55" s="159" t="s">
        <v>9</v>
      </c>
      <c r="E55" s="160">
        <f>SUM('POSEBNI DIO'!C16,'POSEBNI DIO'!C28)</f>
        <v>0</v>
      </c>
      <c r="F55" s="160">
        <f>SUM('POSEBNI DIO'!D16,'POSEBNI DIO'!D28)</f>
        <v>0</v>
      </c>
      <c r="G55" s="160">
        <f>SUM('POSEBNI DIO'!E16,'POSEBNI DIO'!E28)</f>
        <v>0</v>
      </c>
      <c r="H55" s="160">
        <f>SUM('POSEBNI DIO'!F16,'POSEBNI DIO'!F28)</f>
        <v>0</v>
      </c>
      <c r="I55" s="160">
        <f>SUM('POSEBNI DIO'!G16,'POSEBNI DIO'!G28)</f>
        <v>0</v>
      </c>
    </row>
    <row r="56" spans="1:9" s="119" customFormat="1" x14ac:dyDescent="0.25">
      <c r="A56" s="158"/>
      <c r="B56" s="157">
        <v>32</v>
      </c>
      <c r="C56" s="202"/>
      <c r="D56" s="159" t="s">
        <v>19</v>
      </c>
      <c r="E56" s="160">
        <f>SUM('POSEBNI DIO'!C17)</f>
        <v>0</v>
      </c>
      <c r="F56" s="160">
        <f>SUM('POSEBNI DIO'!D17)</f>
        <v>0</v>
      </c>
      <c r="G56" s="160">
        <f>SUM('POSEBNI DIO'!E17)</f>
        <v>0</v>
      </c>
      <c r="H56" s="160">
        <f>SUM('POSEBNI DIO'!F17)</f>
        <v>0</v>
      </c>
      <c r="I56" s="160">
        <f>SUM('POSEBNI DIO'!G17)</f>
        <v>0</v>
      </c>
    </row>
    <row r="57" spans="1:9" s="119" customFormat="1" x14ac:dyDescent="0.25">
      <c r="A57" s="209"/>
      <c r="B57" s="210"/>
      <c r="C57" s="211" t="s">
        <v>126</v>
      </c>
      <c r="D57" s="212" t="s">
        <v>127</v>
      </c>
      <c r="E57" s="213">
        <f>SUM(E58,E59)</f>
        <v>0</v>
      </c>
      <c r="F57" s="213">
        <f>SUM(F58,F59)</f>
        <v>0</v>
      </c>
      <c r="G57" s="213">
        <f>SUM(G58,G59)</f>
        <v>0</v>
      </c>
      <c r="H57" s="213">
        <f>SUM(H58,H59)</f>
        <v>0</v>
      </c>
      <c r="I57" s="213">
        <f>SUM(I58,I59)</f>
        <v>0</v>
      </c>
    </row>
    <row r="58" spans="1:9" s="119" customFormat="1" x14ac:dyDescent="0.25">
      <c r="A58" s="158"/>
      <c r="B58" s="157">
        <v>31</v>
      </c>
      <c r="C58" s="202"/>
      <c r="D58" s="159" t="s">
        <v>9</v>
      </c>
      <c r="E58" s="160">
        <f>SUM('POSEBNI DIO'!C32)</f>
        <v>0</v>
      </c>
      <c r="F58" s="160">
        <f>SUM('POSEBNI DIO'!D32)</f>
        <v>0</v>
      </c>
      <c r="G58" s="160">
        <f>SUM('POSEBNI DIO'!E32)</f>
        <v>0</v>
      </c>
      <c r="H58" s="160">
        <f>SUM('POSEBNI DIO'!F32)</f>
        <v>0</v>
      </c>
      <c r="I58" s="160">
        <f>SUM('POSEBNI DIO'!G32)</f>
        <v>0</v>
      </c>
    </row>
    <row r="59" spans="1:9" s="119" customFormat="1" x14ac:dyDescent="0.25">
      <c r="A59" s="158"/>
      <c r="B59" s="157">
        <v>32</v>
      </c>
      <c r="C59" s="202"/>
      <c r="D59" s="159" t="s">
        <v>19</v>
      </c>
      <c r="E59" s="160">
        <f>SUM('POSEBNI DIO'!C39)</f>
        <v>0</v>
      </c>
      <c r="F59" s="160">
        <f>SUM('POSEBNI DIO'!D39)</f>
        <v>0</v>
      </c>
      <c r="G59" s="160">
        <f>SUM('POSEBNI DIO'!E39)</f>
        <v>0</v>
      </c>
      <c r="H59" s="160">
        <f>SUM('POSEBNI DIO'!F39)</f>
        <v>0</v>
      </c>
      <c r="I59" s="160">
        <f>SUM('POSEBNI DIO'!G39)</f>
        <v>0</v>
      </c>
    </row>
    <row r="60" spans="1:9" s="125" customFormat="1" x14ac:dyDescent="0.25">
      <c r="A60" s="209"/>
      <c r="B60" s="210"/>
      <c r="C60" s="211" t="s">
        <v>100</v>
      </c>
      <c r="D60" s="212" t="s">
        <v>128</v>
      </c>
      <c r="E60" s="213">
        <f>SUM(E61,E62,E63,E64)</f>
        <v>53620</v>
      </c>
      <c r="F60" s="213">
        <f>SUM(F61,F62,F63,F64)</f>
        <v>-49302.02</v>
      </c>
      <c r="G60" s="213">
        <f>SUM(G61,G62,G63,G64)</f>
        <v>4317.9799999999996</v>
      </c>
      <c r="H60" s="213">
        <f>SUM(H61,H62,H63,H64)</f>
        <v>4317.9799999999996</v>
      </c>
      <c r="I60" s="213">
        <f>SUM(I61,I62,I63,I64)</f>
        <v>4317.9799999999996</v>
      </c>
    </row>
    <row r="61" spans="1:9" s="125" customFormat="1" x14ac:dyDescent="0.25">
      <c r="A61" s="158"/>
      <c r="B61" s="157">
        <v>31</v>
      </c>
      <c r="C61" s="202"/>
      <c r="D61" s="159" t="s">
        <v>9</v>
      </c>
      <c r="E61" s="160">
        <f>SUM('POSEBNI DIO'!C48)</f>
        <v>45600</v>
      </c>
      <c r="F61" s="160">
        <f>SUM('POSEBNI DIO'!D48)</f>
        <v>-45600</v>
      </c>
      <c r="G61" s="160">
        <f>SUM('POSEBNI DIO'!E48)</f>
        <v>0</v>
      </c>
      <c r="H61" s="160">
        <f>SUM('POSEBNI DIO'!F48)</f>
        <v>0</v>
      </c>
      <c r="I61" s="160">
        <f>SUM('POSEBNI DIO'!G48)</f>
        <v>0</v>
      </c>
    </row>
    <row r="62" spans="1:9" s="119" customFormat="1" ht="15.75" customHeight="1" x14ac:dyDescent="0.25">
      <c r="A62" s="158"/>
      <c r="B62" s="157">
        <v>32</v>
      </c>
      <c r="C62" s="202"/>
      <c r="D62" s="159" t="s">
        <v>19</v>
      </c>
      <c r="E62" s="160">
        <f>SUM('POSEBNI DIO'!C49)</f>
        <v>3570</v>
      </c>
      <c r="F62" s="160">
        <f>SUM('POSEBNI DIO'!D49)</f>
        <v>-3570</v>
      </c>
      <c r="G62" s="160">
        <f>SUM('POSEBNI DIO'!E49)</f>
        <v>0</v>
      </c>
      <c r="H62" s="160">
        <f>SUM('POSEBNI DIO'!F49)</f>
        <v>0</v>
      </c>
      <c r="I62" s="160">
        <f>SUM('POSEBNI DIO'!G49)</f>
        <v>0</v>
      </c>
    </row>
    <row r="63" spans="1:9" s="119" customFormat="1" ht="15.75" customHeight="1" x14ac:dyDescent="0.25">
      <c r="A63" s="158"/>
      <c r="B63" s="157">
        <v>34</v>
      </c>
      <c r="C63" s="202"/>
      <c r="D63" s="159" t="s">
        <v>87</v>
      </c>
      <c r="E63" s="160">
        <f>SUM('POSEBNI DIO'!C50)</f>
        <v>3000</v>
      </c>
      <c r="F63" s="160">
        <f>SUM('POSEBNI DIO'!D50)</f>
        <v>-132.01999999999998</v>
      </c>
      <c r="G63" s="160">
        <f>SUM('POSEBNI DIO'!E50)</f>
        <v>2867.98</v>
      </c>
      <c r="H63" s="160">
        <f>SUM('POSEBNI DIO'!F50)</f>
        <v>2867.98</v>
      </c>
      <c r="I63" s="160">
        <f>SUM('POSEBNI DIO'!G50)</f>
        <v>2867.98</v>
      </c>
    </row>
    <row r="64" spans="1:9" s="119" customFormat="1" ht="14.25" customHeight="1" x14ac:dyDescent="0.25">
      <c r="A64" s="158"/>
      <c r="B64" s="157" t="s">
        <v>123</v>
      </c>
      <c r="C64" s="202"/>
      <c r="D64" s="159" t="s">
        <v>88</v>
      </c>
      <c r="E64" s="160">
        <f>SUM('POSEBNI DIO'!C51)</f>
        <v>1450</v>
      </c>
      <c r="F64" s="160">
        <f>SUM('POSEBNI DIO'!D51)</f>
        <v>0</v>
      </c>
      <c r="G64" s="160">
        <f>SUM('POSEBNI DIO'!E51)</f>
        <v>1450</v>
      </c>
      <c r="H64" s="160">
        <f>SUM('POSEBNI DIO'!F51)</f>
        <v>1450</v>
      </c>
      <c r="I64" s="160">
        <f>SUM('POSEBNI DIO'!G51)</f>
        <v>1450</v>
      </c>
    </row>
    <row r="65" spans="1:9" s="125" customFormat="1" x14ac:dyDescent="0.25">
      <c r="A65" s="209"/>
      <c r="B65" s="210"/>
      <c r="C65" s="211" t="s">
        <v>129</v>
      </c>
      <c r="D65" s="212" t="s">
        <v>130</v>
      </c>
      <c r="E65" s="213">
        <f>SUM(E66,E67,E68)</f>
        <v>12000000</v>
      </c>
      <c r="F65" s="213">
        <f>SUM(F66,F67,F68)</f>
        <v>374229.71000000089</v>
      </c>
      <c r="G65" s="213">
        <f>SUM(G66,G67,G68)</f>
        <v>12374229.710000001</v>
      </c>
      <c r="H65" s="213">
        <f>SUM(H66,H67,H68)</f>
        <v>12374229.710000001</v>
      </c>
      <c r="I65" s="213">
        <f>SUM(I66,I67,I68)</f>
        <v>12374229.710000001</v>
      </c>
    </row>
    <row r="66" spans="1:9" s="125" customFormat="1" x14ac:dyDescent="0.25">
      <c r="A66" s="158"/>
      <c r="B66" s="157">
        <v>31</v>
      </c>
      <c r="C66" s="202"/>
      <c r="D66" s="159" t="s">
        <v>9</v>
      </c>
      <c r="E66" s="160">
        <f>SUM('POSEBNI DIO'!C57)</f>
        <v>10344086</v>
      </c>
      <c r="F66" s="160">
        <f>SUM('POSEBNI DIO'!D57)</f>
        <v>99729.710000000894</v>
      </c>
      <c r="G66" s="160">
        <f>SUM('POSEBNI DIO'!E57)</f>
        <v>10443815.710000001</v>
      </c>
      <c r="H66" s="160">
        <f>SUM('POSEBNI DIO'!F57)</f>
        <v>10443815.710000001</v>
      </c>
      <c r="I66" s="160">
        <f>SUM('POSEBNI DIO'!G57)</f>
        <v>10443815.710000001</v>
      </c>
    </row>
    <row r="67" spans="1:9" s="119" customFormat="1" ht="15.75" customHeight="1" x14ac:dyDescent="0.25">
      <c r="A67" s="158"/>
      <c r="B67" s="157">
        <v>32</v>
      </c>
      <c r="C67" s="202"/>
      <c r="D67" s="159" t="s">
        <v>19</v>
      </c>
      <c r="E67" s="160">
        <f>SUM('POSEBNI DIO'!C58)</f>
        <v>1651932</v>
      </c>
      <c r="F67" s="160">
        <f>SUM('POSEBNI DIO'!D58)</f>
        <v>274500</v>
      </c>
      <c r="G67" s="160">
        <f>SUM('POSEBNI DIO'!E58)</f>
        <v>1926432</v>
      </c>
      <c r="H67" s="160">
        <f>SUM('POSEBNI DIO'!F58)</f>
        <v>1926432</v>
      </c>
      <c r="I67" s="160">
        <f>SUM('POSEBNI DIO'!G58)</f>
        <v>1926432</v>
      </c>
    </row>
    <row r="68" spans="1:9" s="119" customFormat="1" ht="15.75" customHeight="1" x14ac:dyDescent="0.25">
      <c r="A68" s="158"/>
      <c r="B68" s="157">
        <v>34</v>
      </c>
      <c r="C68" s="202"/>
      <c r="D68" s="159" t="s">
        <v>87</v>
      </c>
      <c r="E68" s="160">
        <f>SUM('POSEBNI DIO'!C59)</f>
        <v>3982</v>
      </c>
      <c r="F68" s="160">
        <f>SUM('POSEBNI DIO'!D59)</f>
        <v>0</v>
      </c>
      <c r="G68" s="160">
        <f>SUM('POSEBNI DIO'!E59)</f>
        <v>3982</v>
      </c>
      <c r="H68" s="160">
        <f>SUM('POSEBNI DIO'!F59)</f>
        <v>3982</v>
      </c>
      <c r="I68" s="160">
        <f>SUM('POSEBNI DIO'!G59)</f>
        <v>3982</v>
      </c>
    </row>
    <row r="69" spans="1:9" s="125" customFormat="1" ht="13.9" customHeight="1" x14ac:dyDescent="0.25">
      <c r="A69" s="209"/>
      <c r="B69" s="210"/>
      <c r="C69" s="211">
        <v>52</v>
      </c>
      <c r="D69" s="212" t="s">
        <v>90</v>
      </c>
      <c r="E69" s="213">
        <f>SUM(E70:E71)</f>
        <v>560000</v>
      </c>
      <c r="F69" s="213">
        <f>SUM(F70:F71)</f>
        <v>0</v>
      </c>
      <c r="G69" s="213">
        <f>SUM(G70:G71)</f>
        <v>560000</v>
      </c>
      <c r="H69" s="213">
        <f>SUM(H70:H71)</f>
        <v>560000</v>
      </c>
      <c r="I69" s="213">
        <f>SUM(I70:I71)</f>
        <v>560000</v>
      </c>
    </row>
    <row r="70" spans="1:9" s="125" customFormat="1" ht="13.9" customHeight="1" x14ac:dyDescent="0.25">
      <c r="A70" s="158"/>
      <c r="B70" s="157" t="s">
        <v>100</v>
      </c>
      <c r="C70" s="202"/>
      <c r="D70" s="159" t="s">
        <v>9</v>
      </c>
      <c r="E70" s="160">
        <f>SUM('POSEBNI DIO'!C62,'POSEBNI DIO'!C67)</f>
        <v>560000</v>
      </c>
      <c r="F70" s="160">
        <f>SUM('POSEBNI DIO'!D62,'POSEBNI DIO'!D67)</f>
        <v>0</v>
      </c>
      <c r="G70" s="160">
        <f>SUM('POSEBNI DIO'!E62,'POSEBNI DIO'!E67)</f>
        <v>560000</v>
      </c>
      <c r="H70" s="160">
        <f>SUM('POSEBNI DIO'!F62,'POSEBNI DIO'!F67)</f>
        <v>560000</v>
      </c>
      <c r="I70" s="160">
        <f>SUM('POSEBNI DIO'!G62,'POSEBNI DIO'!G67)</f>
        <v>560000</v>
      </c>
    </row>
    <row r="71" spans="1:9" s="125" customFormat="1" ht="13.9" customHeight="1" x14ac:dyDescent="0.25">
      <c r="A71" s="158"/>
      <c r="B71" s="163" t="s">
        <v>131</v>
      </c>
      <c r="C71" s="202"/>
      <c r="D71" s="164" t="s">
        <v>19</v>
      </c>
      <c r="E71" s="160">
        <f>SUM('POSEBNI DIO'!C68,'POSEBNI DIO'!C71)</f>
        <v>0</v>
      </c>
      <c r="F71" s="160">
        <f>SUM('POSEBNI DIO'!D68,'POSEBNI DIO'!D71)</f>
        <v>0</v>
      </c>
      <c r="G71" s="160">
        <f>SUM('POSEBNI DIO'!E68,'POSEBNI DIO'!E71)</f>
        <v>0</v>
      </c>
      <c r="H71" s="160">
        <f>SUM('POSEBNI DIO'!F68,'POSEBNI DIO'!F71)</f>
        <v>0</v>
      </c>
      <c r="I71" s="160">
        <f>SUM('POSEBNI DIO'!G68,'POSEBNI DIO'!G71)</f>
        <v>0</v>
      </c>
    </row>
    <row r="72" spans="1:9" s="125" customFormat="1" ht="13.9" customHeight="1" x14ac:dyDescent="0.25">
      <c r="A72" s="209"/>
      <c r="B72" s="210"/>
      <c r="C72" s="211" t="s">
        <v>132</v>
      </c>
      <c r="D72" s="212" t="s">
        <v>90</v>
      </c>
      <c r="E72" s="213">
        <f>SUM(E73)</f>
        <v>0</v>
      </c>
      <c r="F72" s="213">
        <f>SUM(F73)</f>
        <v>0</v>
      </c>
      <c r="G72" s="213">
        <f>SUM(G73)</f>
        <v>0</v>
      </c>
      <c r="H72" s="213">
        <f>SUM(H73)</f>
        <v>0</v>
      </c>
      <c r="I72" s="213">
        <f>SUM(I73)</f>
        <v>0</v>
      </c>
    </row>
    <row r="73" spans="1:9" s="125" customFormat="1" ht="13.9" customHeight="1" x14ac:dyDescent="0.25">
      <c r="A73" s="158"/>
      <c r="B73" s="157" t="s">
        <v>100</v>
      </c>
      <c r="C73" s="202"/>
      <c r="D73" s="159" t="s">
        <v>9</v>
      </c>
      <c r="E73" s="160">
        <f>SUM('POSEBNI DIO'!C22)</f>
        <v>0</v>
      </c>
      <c r="F73" s="160">
        <f>SUM('POSEBNI DIO'!D22)</f>
        <v>0</v>
      </c>
      <c r="G73" s="160">
        <f>SUM('POSEBNI DIO'!E22)</f>
        <v>0</v>
      </c>
      <c r="H73" s="160">
        <f>SUM('POSEBNI DIO'!F22)</f>
        <v>0</v>
      </c>
      <c r="I73" s="160">
        <f>SUM('POSEBNI DIO'!G22)</f>
        <v>0</v>
      </c>
    </row>
    <row r="74" spans="1:9" s="125" customFormat="1" ht="13.9" customHeight="1" x14ac:dyDescent="0.25">
      <c r="A74" s="209"/>
      <c r="B74" s="210"/>
      <c r="C74" s="211" t="s">
        <v>133</v>
      </c>
      <c r="D74" s="212" t="s">
        <v>7</v>
      </c>
      <c r="E74" s="213">
        <f t="shared" ref="E74:I74" si="7">SUM(E75)</f>
        <v>664</v>
      </c>
      <c r="F74" s="213">
        <f t="shared" si="7"/>
        <v>0</v>
      </c>
      <c r="G74" s="213">
        <f t="shared" si="7"/>
        <v>664</v>
      </c>
      <c r="H74" s="213">
        <f t="shared" si="7"/>
        <v>664</v>
      </c>
      <c r="I74" s="213">
        <f t="shared" si="7"/>
        <v>664</v>
      </c>
    </row>
    <row r="75" spans="1:9" s="125" customFormat="1" ht="13.9" customHeight="1" x14ac:dyDescent="0.25">
      <c r="A75" s="158"/>
      <c r="B75" s="157">
        <v>32</v>
      </c>
      <c r="C75" s="202"/>
      <c r="D75" s="159" t="s">
        <v>19</v>
      </c>
      <c r="E75" s="160">
        <f>SUM('POSEBNI DIO'!C77)</f>
        <v>664</v>
      </c>
      <c r="F75" s="160">
        <f>SUM('POSEBNI DIO'!D77)</f>
        <v>0</v>
      </c>
      <c r="G75" s="160">
        <f>SUM('POSEBNI DIO'!E77)</f>
        <v>664</v>
      </c>
      <c r="H75" s="160">
        <f>SUM('POSEBNI DIO'!F77)</f>
        <v>664</v>
      </c>
      <c r="I75" s="160">
        <f>SUM('POSEBNI DIO'!G77)</f>
        <v>664</v>
      </c>
    </row>
    <row r="76" spans="1:9" s="125" customFormat="1" ht="13.9" customHeight="1" x14ac:dyDescent="0.25">
      <c r="A76" s="209"/>
      <c r="B76" s="210"/>
      <c r="C76" s="211" t="s">
        <v>133</v>
      </c>
      <c r="D76" s="212" t="s">
        <v>134</v>
      </c>
      <c r="E76" s="213">
        <f t="shared" ref="E76:I76" si="8">SUM(E77)</f>
        <v>6636</v>
      </c>
      <c r="F76" s="213">
        <f t="shared" si="8"/>
        <v>0</v>
      </c>
      <c r="G76" s="213">
        <f t="shared" si="8"/>
        <v>6636</v>
      </c>
      <c r="H76" s="213">
        <f t="shared" si="8"/>
        <v>6636</v>
      </c>
      <c r="I76" s="213">
        <f t="shared" si="8"/>
        <v>6636</v>
      </c>
    </row>
    <row r="77" spans="1:9" s="125" customFormat="1" ht="13.9" customHeight="1" x14ac:dyDescent="0.25">
      <c r="A77" s="158"/>
      <c r="B77" s="157">
        <v>32</v>
      </c>
      <c r="C77" s="202"/>
      <c r="D77" s="159" t="s">
        <v>19</v>
      </c>
      <c r="E77" s="160">
        <f>SUM('POSEBNI DIO'!C80)</f>
        <v>6636</v>
      </c>
      <c r="F77" s="160">
        <f>SUM('POSEBNI DIO'!D80)</f>
        <v>0</v>
      </c>
      <c r="G77" s="160">
        <f>SUM('POSEBNI DIO'!E80)</f>
        <v>6636</v>
      </c>
      <c r="H77" s="160">
        <f>SUM('POSEBNI DIO'!F80)</f>
        <v>6636</v>
      </c>
      <c r="I77" s="160">
        <f>SUM('POSEBNI DIO'!G80)</f>
        <v>6636</v>
      </c>
    </row>
    <row r="78" spans="1:9" s="125" customFormat="1" ht="13.9" customHeight="1" x14ac:dyDescent="0.25">
      <c r="A78" s="214">
        <v>9</v>
      </c>
      <c r="B78" s="210"/>
      <c r="C78" s="211" t="s">
        <v>129</v>
      </c>
      <c r="D78" s="212" t="s">
        <v>107</v>
      </c>
      <c r="E78" s="213">
        <f>SUM(E79)</f>
        <v>0</v>
      </c>
      <c r="F78" s="213">
        <f>SUM(F79)</f>
        <v>0</v>
      </c>
      <c r="G78" s="213">
        <f>SUM(G79)</f>
        <v>0</v>
      </c>
      <c r="H78" s="213">
        <f>SUM(H79)</f>
        <v>0</v>
      </c>
      <c r="I78" s="213">
        <f>SUM(I79)</f>
        <v>0</v>
      </c>
    </row>
    <row r="79" spans="1:9" s="119" customFormat="1" x14ac:dyDescent="0.25">
      <c r="A79" s="165"/>
      <c r="B79" s="166">
        <v>92</v>
      </c>
      <c r="C79" s="203"/>
      <c r="D79" s="167" t="s">
        <v>135</v>
      </c>
      <c r="E79" s="168">
        <f t="shared" ref="E79:I79" si="9">SUM(E100)</f>
        <v>0</v>
      </c>
      <c r="F79" s="168">
        <f t="shared" si="9"/>
        <v>0</v>
      </c>
      <c r="G79" s="168">
        <f t="shared" si="9"/>
        <v>0</v>
      </c>
      <c r="H79" s="168">
        <f t="shared" si="9"/>
        <v>0</v>
      </c>
      <c r="I79" s="168">
        <f t="shared" si="9"/>
        <v>0</v>
      </c>
    </row>
    <row r="80" spans="1:9" s="125" customFormat="1" ht="15.75" customHeight="1" x14ac:dyDescent="0.25">
      <c r="A80" s="270"/>
      <c r="B80" s="270"/>
      <c r="C80" s="270"/>
      <c r="D80" s="270"/>
      <c r="E80" s="270"/>
      <c r="F80" s="270"/>
      <c r="G80" s="270"/>
      <c r="H80" s="271"/>
      <c r="I80" s="271"/>
    </row>
    <row r="81" spans="1:9" ht="15.75" x14ac:dyDescent="0.25">
      <c r="A81" s="274" t="s">
        <v>137</v>
      </c>
      <c r="B81" s="275"/>
      <c r="C81" s="275"/>
      <c r="D81" s="275"/>
      <c r="E81" s="275"/>
      <c r="F81" s="275"/>
      <c r="G81" s="275"/>
      <c r="H81" s="275"/>
      <c r="I81" s="275"/>
    </row>
    <row r="82" spans="1:9" s="119" customFormat="1" x14ac:dyDescent="0.25">
      <c r="A82" s="128" t="s">
        <v>148</v>
      </c>
      <c r="B82" s="128"/>
      <c r="C82" s="126"/>
      <c r="D82" s="161" t="s">
        <v>149</v>
      </c>
      <c r="E82" s="124">
        <f>SUM(E83,E86,E89,E91,E93)</f>
        <v>1337602</v>
      </c>
      <c r="F82" s="124">
        <f t="shared" ref="F82:I82" si="10">SUM(F83,F86,F89,F91,F93)</f>
        <v>-7673</v>
      </c>
      <c r="G82" s="124">
        <f t="shared" si="10"/>
        <v>1631589.74</v>
      </c>
      <c r="H82" s="124">
        <f t="shared" si="10"/>
        <v>1849615.22</v>
      </c>
      <c r="I82" s="124">
        <f t="shared" si="10"/>
        <v>1849615.22</v>
      </c>
    </row>
    <row r="83" spans="1:9" s="119" customFormat="1" x14ac:dyDescent="0.25">
      <c r="A83" s="156"/>
      <c r="B83" s="157">
        <v>42</v>
      </c>
      <c r="C83" s="158"/>
      <c r="D83" s="159" t="s">
        <v>136</v>
      </c>
      <c r="E83" s="160">
        <f>SUM('POSEBNI DIO'!C19)</f>
        <v>162000</v>
      </c>
      <c r="F83" s="160">
        <f>SUM('POSEBNI DIO'!D19)</f>
        <v>-162000</v>
      </c>
      <c r="G83" s="160">
        <f>SUM('POSEBNI DIO'!E19)</f>
        <v>0</v>
      </c>
      <c r="H83" s="160">
        <f>SUM('POSEBNI DIO'!F19)</f>
        <v>0</v>
      </c>
      <c r="I83" s="160">
        <f>SUM('POSEBNI DIO'!G19)</f>
        <v>0</v>
      </c>
    </row>
    <row r="84" spans="1:9" s="169" customFormat="1" x14ac:dyDescent="0.25">
      <c r="A84" s="162"/>
      <c r="B84" s="215"/>
      <c r="C84" s="215" t="s">
        <v>106</v>
      </c>
      <c r="D84" s="212" t="s">
        <v>127</v>
      </c>
      <c r="E84" s="216">
        <f>SUM(E83)</f>
        <v>162000</v>
      </c>
      <c r="F84" s="216"/>
      <c r="G84" s="216">
        <f>SUM(G83)</f>
        <v>0</v>
      </c>
      <c r="H84" s="216">
        <f>SUM(H83)</f>
        <v>0</v>
      </c>
      <c r="I84" s="216">
        <f>SUM(I83)</f>
        <v>0</v>
      </c>
    </row>
    <row r="85" spans="1:9" s="119" customFormat="1" x14ac:dyDescent="0.25">
      <c r="A85" s="156"/>
      <c r="B85" s="157">
        <v>42</v>
      </c>
      <c r="C85" s="158"/>
      <c r="D85" s="159" t="s">
        <v>136</v>
      </c>
      <c r="E85" s="160">
        <f>SUM('POSEBNI DIO'!C43,'POSEBNI DIO'!C34)</f>
        <v>1004929</v>
      </c>
      <c r="F85" s="160">
        <f>SUM('POSEBNI DIO'!D43,'POSEBNI DIO'!D34)</f>
        <v>197648</v>
      </c>
      <c r="G85" s="160">
        <f>SUM('POSEBNI DIO'!E43,'POSEBNI DIO'!E34)</f>
        <v>1202577</v>
      </c>
      <c r="H85" s="160">
        <f>SUM('POSEBNI DIO'!F43,'POSEBNI DIO'!F34)</f>
        <v>1202577</v>
      </c>
      <c r="I85" s="160">
        <f>SUM('POSEBNI DIO'!G43,'POSEBNI DIO'!G34)</f>
        <v>1202577</v>
      </c>
    </row>
    <row r="86" spans="1:9" s="169" customFormat="1" x14ac:dyDescent="0.25">
      <c r="A86" s="162"/>
      <c r="B86" s="215"/>
      <c r="C86" s="215" t="s">
        <v>126</v>
      </c>
      <c r="D86" s="212" t="s">
        <v>127</v>
      </c>
      <c r="E86" s="216">
        <f>SUM(E85)</f>
        <v>1004929</v>
      </c>
      <c r="F86" s="216"/>
      <c r="G86" s="216">
        <f>SUM(G85)</f>
        <v>1202577</v>
      </c>
      <c r="H86" s="216">
        <f>SUM(H85)</f>
        <v>1202577</v>
      </c>
      <c r="I86" s="216">
        <f>SUM(I85)</f>
        <v>1202577</v>
      </c>
    </row>
    <row r="87" spans="1:9" s="136" customFormat="1" x14ac:dyDescent="0.25">
      <c r="A87" s="156"/>
      <c r="B87" s="157" t="s">
        <v>129</v>
      </c>
      <c r="C87" s="158"/>
      <c r="D87" s="159" t="s">
        <v>11</v>
      </c>
      <c r="E87" s="160">
        <f>SUM('POSEBNI DIO'!C53)</f>
        <v>4000</v>
      </c>
      <c r="F87" s="160">
        <f>SUM('POSEBNI DIO'!D53)</f>
        <v>-4000</v>
      </c>
      <c r="G87" s="160">
        <f>SUM('POSEBNI DIO'!E53)</f>
        <v>0</v>
      </c>
      <c r="H87" s="160">
        <f>SUM('POSEBNI DIO'!F53)</f>
        <v>0</v>
      </c>
      <c r="I87" s="160">
        <f>SUM('POSEBNI DIO'!G53)</f>
        <v>0</v>
      </c>
    </row>
    <row r="88" spans="1:9" s="136" customFormat="1" x14ac:dyDescent="0.25">
      <c r="A88" s="156"/>
      <c r="B88" s="157">
        <v>42</v>
      </c>
      <c r="C88" s="158"/>
      <c r="D88" s="159" t="s">
        <v>136</v>
      </c>
      <c r="E88" s="160">
        <f>SUM('POSEBNI DIO'!C54)</f>
        <v>161673</v>
      </c>
      <c r="F88" s="160">
        <f>SUM('POSEBNI DIO'!D54)</f>
        <v>158327</v>
      </c>
      <c r="G88" s="160">
        <f>SUM('POSEBNI DIO'!E54)</f>
        <v>320000</v>
      </c>
      <c r="H88" s="160">
        <f>SUM('POSEBNI DIO'!F54)</f>
        <v>320000</v>
      </c>
      <c r="I88" s="160">
        <f>SUM('POSEBNI DIO'!G54)</f>
        <v>320000</v>
      </c>
    </row>
    <row r="89" spans="1:9" s="169" customFormat="1" x14ac:dyDescent="0.25">
      <c r="A89" s="209"/>
      <c r="B89" s="215"/>
      <c r="C89" s="215" t="s">
        <v>100</v>
      </c>
      <c r="D89" s="212" t="s">
        <v>86</v>
      </c>
      <c r="E89" s="216">
        <f>SUM(E87,E88)</f>
        <v>165673</v>
      </c>
      <c r="F89" s="216">
        <f t="shared" ref="F89:G89" si="11">SUM(F87,F88)</f>
        <v>154327</v>
      </c>
      <c r="G89" s="216">
        <f t="shared" si="11"/>
        <v>320000</v>
      </c>
      <c r="H89" s="216">
        <f>SUM(H87,H88)</f>
        <v>320000</v>
      </c>
      <c r="I89" s="216">
        <f>SUM(I87,I88)</f>
        <v>320000</v>
      </c>
    </row>
    <row r="90" spans="1:9" s="136" customFormat="1" x14ac:dyDescent="0.25">
      <c r="A90" s="156"/>
      <c r="B90" s="157">
        <v>42</v>
      </c>
      <c r="C90" s="158"/>
      <c r="D90" s="159" t="s">
        <v>136</v>
      </c>
      <c r="E90" s="160">
        <f>SUM('POSEBNI DIO'!C64)</f>
        <v>0</v>
      </c>
      <c r="F90" s="160">
        <f>SUM('POSEBNI DIO'!D64)</f>
        <v>0</v>
      </c>
      <c r="G90" s="160">
        <f>SUM('POSEBNI DIO'!E64)</f>
        <v>0</v>
      </c>
      <c r="H90" s="160">
        <f>SUM('POSEBNI DIO'!F64)</f>
        <v>0</v>
      </c>
      <c r="I90" s="160">
        <f>SUM('POSEBNI DIO'!G64)</f>
        <v>0</v>
      </c>
    </row>
    <row r="91" spans="1:9" s="125" customFormat="1" ht="13.9" customHeight="1" x14ac:dyDescent="0.25">
      <c r="A91" s="209"/>
      <c r="B91" s="210"/>
      <c r="C91" s="215">
        <v>52</v>
      </c>
      <c r="D91" s="212" t="s">
        <v>90</v>
      </c>
      <c r="E91" s="213">
        <f>SUM(E90)</f>
        <v>0</v>
      </c>
      <c r="F91" s="213">
        <f t="shared" ref="F91:G91" si="12">SUM(F90)</f>
        <v>0</v>
      </c>
      <c r="G91" s="213">
        <f t="shared" si="12"/>
        <v>0</v>
      </c>
      <c r="H91" s="213">
        <f>SUM(H92:H93)</f>
        <v>218025.48</v>
      </c>
      <c r="I91" s="213">
        <f>SUM(I92:I93)</f>
        <v>218025.48</v>
      </c>
    </row>
    <row r="92" spans="1:9" s="136" customFormat="1" x14ac:dyDescent="0.25">
      <c r="A92" s="156"/>
      <c r="B92" s="157">
        <v>42</v>
      </c>
      <c r="C92" s="158"/>
      <c r="D92" s="159" t="s">
        <v>136</v>
      </c>
      <c r="E92" s="160">
        <f>SUM('POSEBNI DIO'!C74,'POSEBNI DIO'!C24)</f>
        <v>5000</v>
      </c>
      <c r="F92" s="160">
        <f>SUM('POSEBNI DIO'!D74,'POSEBNI DIO'!D24)</f>
        <v>104012.74</v>
      </c>
      <c r="G92" s="160">
        <f>SUM('POSEBNI DIO'!E74,'POSEBNI DIO'!E24)</f>
        <v>109012.74</v>
      </c>
      <c r="H92" s="160">
        <f>SUM('POSEBNI DIO'!F74,'POSEBNI DIO'!F24)</f>
        <v>109012.74</v>
      </c>
      <c r="I92" s="160">
        <f>SUM('POSEBNI DIO'!G74,'POSEBNI DIO'!G24)</f>
        <v>109012.74</v>
      </c>
    </row>
    <row r="93" spans="1:9" s="169" customFormat="1" x14ac:dyDescent="0.25">
      <c r="A93" s="209"/>
      <c r="B93" s="215"/>
      <c r="C93" s="215" t="s">
        <v>138</v>
      </c>
      <c r="D93" s="212" t="s">
        <v>139</v>
      </c>
      <c r="E93" s="216">
        <f>SUM(E92)</f>
        <v>5000</v>
      </c>
      <c r="F93" s="216"/>
      <c r="G93" s="216">
        <f>SUM(G92)</f>
        <v>109012.74</v>
      </c>
      <c r="H93" s="216">
        <f>SUM(H92)</f>
        <v>109012.74</v>
      </c>
      <c r="I93" s="216">
        <f>SUM(I92)</f>
        <v>109012.74</v>
      </c>
    </row>
    <row r="94" spans="1:9" x14ac:dyDescent="0.25">
      <c r="A94" s="251" t="s">
        <v>140</v>
      </c>
      <c r="B94" s="251"/>
      <c r="C94" s="251"/>
      <c r="D94" s="251"/>
      <c r="E94" s="170">
        <f>SUM(E53,E82)</f>
        <v>13958522</v>
      </c>
      <c r="F94" s="170">
        <f>SUM(F53,F82)</f>
        <v>317254.69000000088</v>
      </c>
      <c r="G94" s="170">
        <f>SUM(G53,G82)</f>
        <v>14577437.430000002</v>
      </c>
      <c r="H94" s="170">
        <f>SUM(H53,H82)</f>
        <v>14795462.910000002</v>
      </c>
      <c r="I94" s="170">
        <f>SUM(I53,I82)</f>
        <v>14795462.910000002</v>
      </c>
    </row>
    <row r="95" spans="1:9" x14ac:dyDescent="0.25">
      <c r="A95" s="137"/>
      <c r="B95" s="137"/>
      <c r="C95" s="137"/>
      <c r="D95" s="137"/>
      <c r="E95" s="137"/>
      <c r="F95" s="137"/>
      <c r="G95" s="137"/>
      <c r="H95" s="137"/>
      <c r="I95" s="137"/>
    </row>
    <row r="96" spans="1:9" ht="15.75" x14ac:dyDescent="0.25">
      <c r="A96" s="252" t="s">
        <v>141</v>
      </c>
      <c r="B96" s="252"/>
      <c r="C96" s="252"/>
      <c r="D96" s="252"/>
      <c r="E96" s="252"/>
      <c r="F96" s="252"/>
      <c r="G96" s="252"/>
      <c r="H96" s="253"/>
      <c r="I96" s="253"/>
    </row>
    <row r="97" spans="1:9" ht="39" customHeight="1" x14ac:dyDescent="0.25">
      <c r="A97" s="200" t="s">
        <v>5</v>
      </c>
      <c r="B97" s="201" t="s">
        <v>6</v>
      </c>
      <c r="C97" s="118" t="s">
        <v>95</v>
      </c>
      <c r="D97" s="118" t="s">
        <v>3</v>
      </c>
      <c r="E97" s="16" t="s">
        <v>159</v>
      </c>
      <c r="F97" s="16" t="s">
        <v>156</v>
      </c>
      <c r="G97" s="16" t="s">
        <v>160</v>
      </c>
      <c r="H97" s="16" t="s">
        <v>29</v>
      </c>
      <c r="I97" s="16" t="s">
        <v>161</v>
      </c>
    </row>
    <row r="98" spans="1:9" ht="19.5" customHeight="1" x14ac:dyDescent="0.25">
      <c r="A98" s="265">
        <v>1</v>
      </c>
      <c r="B98" s="266"/>
      <c r="C98" s="266"/>
      <c r="D98" s="267"/>
      <c r="E98" s="171">
        <v>4</v>
      </c>
      <c r="F98" s="171"/>
      <c r="G98" s="171">
        <v>4</v>
      </c>
      <c r="H98" s="171">
        <v>4</v>
      </c>
      <c r="I98" s="171">
        <v>4</v>
      </c>
    </row>
    <row r="99" spans="1:9" x14ac:dyDescent="0.25">
      <c r="A99" s="172" t="s">
        <v>142</v>
      </c>
      <c r="B99" s="172"/>
      <c r="C99" s="172"/>
      <c r="D99" s="173" t="s">
        <v>143</v>
      </c>
      <c r="E99" s="174">
        <f t="shared" ref="E99:I99" si="13">SUM(E100)</f>
        <v>0</v>
      </c>
      <c r="F99" s="174">
        <f t="shared" si="13"/>
        <v>0</v>
      </c>
      <c r="G99" s="174">
        <f t="shared" si="13"/>
        <v>0</v>
      </c>
      <c r="H99" s="174">
        <f t="shared" si="13"/>
        <v>0</v>
      </c>
      <c r="I99" s="174">
        <f t="shared" si="13"/>
        <v>0</v>
      </c>
    </row>
    <row r="100" spans="1:9" x14ac:dyDescent="0.25">
      <c r="A100" s="172"/>
      <c r="B100" s="172" t="s">
        <v>144</v>
      </c>
      <c r="C100" s="172"/>
      <c r="D100" s="175" t="s">
        <v>116</v>
      </c>
      <c r="E100" s="174">
        <f t="shared" ref="E100:I100" si="14">SUM(E101:E104)</f>
        <v>0</v>
      </c>
      <c r="F100" s="174">
        <f t="shared" si="14"/>
        <v>0</v>
      </c>
      <c r="G100" s="174">
        <f t="shared" si="14"/>
        <v>0</v>
      </c>
      <c r="H100" s="174">
        <f t="shared" si="14"/>
        <v>0</v>
      </c>
      <c r="I100" s="174">
        <f t="shared" si="14"/>
        <v>0</v>
      </c>
    </row>
    <row r="101" spans="1:9" s="178" customFormat="1" x14ac:dyDescent="0.25">
      <c r="A101" s="176"/>
      <c r="B101" s="176"/>
      <c r="C101" s="149">
        <v>91</v>
      </c>
      <c r="D101" s="138" t="s">
        <v>145</v>
      </c>
      <c r="E101" s="177">
        <v>0</v>
      </c>
      <c r="F101" s="177">
        <f>G101-E101</f>
        <v>0</v>
      </c>
      <c r="G101" s="177">
        <v>0</v>
      </c>
      <c r="H101" s="177">
        <v>0</v>
      </c>
      <c r="I101" s="177">
        <v>0</v>
      </c>
    </row>
    <row r="102" spans="1:9" s="178" customFormat="1" x14ac:dyDescent="0.25">
      <c r="A102" s="176"/>
      <c r="B102" s="176"/>
      <c r="C102" s="149" t="s">
        <v>119</v>
      </c>
      <c r="D102" s="138" t="s">
        <v>135</v>
      </c>
      <c r="E102" s="177">
        <v>0</v>
      </c>
      <c r="F102" s="177">
        <f t="shared" ref="F102:F104" si="15">G102-E102</f>
        <v>0</v>
      </c>
      <c r="G102" s="177">
        <f>SUM('POSEBNI DIO'!E84)</f>
        <v>0</v>
      </c>
      <c r="H102" s="177">
        <v>0</v>
      </c>
      <c r="I102" s="177">
        <v>0</v>
      </c>
    </row>
    <row r="103" spans="1:9" s="178" customFormat="1" x14ac:dyDescent="0.25">
      <c r="A103" s="176"/>
      <c r="B103" s="176"/>
      <c r="C103" s="149" t="s">
        <v>119</v>
      </c>
      <c r="D103" s="138" t="s">
        <v>146</v>
      </c>
      <c r="E103" s="177">
        <v>0</v>
      </c>
      <c r="F103" s="177">
        <f t="shared" si="15"/>
        <v>0</v>
      </c>
      <c r="G103" s="177">
        <v>0</v>
      </c>
      <c r="H103" s="177">
        <v>0</v>
      </c>
      <c r="I103" s="177">
        <v>0</v>
      </c>
    </row>
    <row r="104" spans="1:9" s="119" customFormat="1" x14ac:dyDescent="0.25">
      <c r="A104" s="149"/>
      <c r="B104" s="150"/>
      <c r="C104" s="149">
        <v>95</v>
      </c>
      <c r="D104" s="138" t="s">
        <v>147</v>
      </c>
      <c r="E104" s="151">
        <v>0</v>
      </c>
      <c r="F104" s="177">
        <f t="shared" si="15"/>
        <v>0</v>
      </c>
      <c r="G104" s="151">
        <v>0</v>
      </c>
      <c r="H104" s="151">
        <v>0</v>
      </c>
      <c r="I104" s="151">
        <v>0</v>
      </c>
    </row>
    <row r="105" spans="1:9" ht="6.75" customHeight="1" x14ac:dyDescent="0.25">
      <c r="A105" s="137"/>
      <c r="B105" s="137"/>
      <c r="C105" s="137"/>
      <c r="D105" s="137"/>
      <c r="E105" s="139"/>
      <c r="F105" s="139"/>
      <c r="G105" s="139"/>
      <c r="H105" s="139"/>
      <c r="I105" s="139"/>
    </row>
    <row r="106" spans="1:9" x14ac:dyDescent="0.25">
      <c r="A106" s="218" t="s">
        <v>142</v>
      </c>
      <c r="B106" s="218"/>
      <c r="C106" s="218"/>
      <c r="D106" s="219" t="s">
        <v>143</v>
      </c>
      <c r="E106" s="220">
        <f t="shared" ref="E106:I106" si="16">SUM(E107)</f>
        <v>70000</v>
      </c>
      <c r="F106" s="220">
        <f t="shared" si="16"/>
        <v>218267.43</v>
      </c>
      <c r="G106" s="220">
        <f t="shared" si="16"/>
        <v>288267.43</v>
      </c>
      <c r="H106" s="220">
        <f t="shared" si="16"/>
        <v>0</v>
      </c>
      <c r="I106" s="220">
        <f t="shared" si="16"/>
        <v>0</v>
      </c>
    </row>
    <row r="107" spans="1:9" x14ac:dyDescent="0.25">
      <c r="A107" s="221"/>
      <c r="B107" s="221" t="s">
        <v>144</v>
      </c>
      <c r="C107" s="221"/>
      <c r="D107" s="222" t="s">
        <v>116</v>
      </c>
      <c r="E107" s="170">
        <f>E44-E99</f>
        <v>70000</v>
      </c>
      <c r="F107" s="177">
        <f t="shared" ref="F107" si="17">G107-E107</f>
        <v>218267.43</v>
      </c>
      <c r="G107" s="170">
        <f>G44-G99</f>
        <v>288267.43</v>
      </c>
      <c r="H107" s="170">
        <f>H44-H99</f>
        <v>0</v>
      </c>
      <c r="I107" s="170">
        <f>I44-I99</f>
        <v>0</v>
      </c>
    </row>
  </sheetData>
  <mergeCells count="16">
    <mergeCell ref="A98:D98"/>
    <mergeCell ref="A1:I1"/>
    <mergeCell ref="A2:I2"/>
    <mergeCell ref="A4:I4"/>
    <mergeCell ref="A6:I6"/>
    <mergeCell ref="A50:I50"/>
    <mergeCell ref="A42:D42"/>
    <mergeCell ref="A80:I80"/>
    <mergeCell ref="A9:D9"/>
    <mergeCell ref="A38:D38"/>
    <mergeCell ref="C8:D8"/>
    <mergeCell ref="C52:D52"/>
    <mergeCell ref="A40:I40"/>
    <mergeCell ref="A81:I81"/>
    <mergeCell ref="A96:I96"/>
    <mergeCell ref="A94:D94"/>
  </mergeCells>
  <pageMargins left="0.70866141732283472" right="0.70866141732283472" top="0.74803149606299213" bottom="0.74803149606299213" header="0.31496062992125984" footer="0.31496062992125984"/>
  <pageSetup paperSize="9" scale="77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E10" sqref="E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33" t="s">
        <v>162</v>
      </c>
      <c r="B1" s="233"/>
      <c r="C1" s="233"/>
      <c r="D1" s="233"/>
      <c r="E1" s="233"/>
      <c r="F1" s="23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33" t="s">
        <v>17</v>
      </c>
      <c r="B3" s="233"/>
      <c r="C3" s="233"/>
      <c r="D3" s="233"/>
      <c r="E3" s="234"/>
      <c r="F3" s="23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33" t="s">
        <v>4</v>
      </c>
      <c r="B5" s="235"/>
      <c r="C5" s="235"/>
      <c r="D5" s="235"/>
      <c r="E5" s="235"/>
      <c r="F5" s="23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33" t="s">
        <v>12</v>
      </c>
      <c r="B7" s="276"/>
      <c r="C7" s="276"/>
      <c r="D7" s="276"/>
      <c r="E7" s="276"/>
      <c r="F7" s="27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41</v>
      </c>
      <c r="B9" s="16" t="s">
        <v>159</v>
      </c>
      <c r="C9" s="16" t="s">
        <v>155</v>
      </c>
      <c r="D9" s="16" t="s">
        <v>160</v>
      </c>
      <c r="E9" s="16" t="s">
        <v>29</v>
      </c>
      <c r="F9" s="16" t="s">
        <v>161</v>
      </c>
    </row>
    <row r="10" spans="1:6" ht="15.75" customHeight="1" x14ac:dyDescent="0.25">
      <c r="A10" s="10" t="s">
        <v>13</v>
      </c>
      <c r="B10" s="230">
        <f t="shared" ref="B10:F10" si="0">SUM(B11)</f>
        <v>13958522</v>
      </c>
      <c r="C10" s="230">
        <f t="shared" si="0"/>
        <v>618915.43000000087</v>
      </c>
      <c r="D10" s="230">
        <f t="shared" si="0"/>
        <v>14577437.430000002</v>
      </c>
      <c r="E10" s="230">
        <f t="shared" si="0"/>
        <v>14577437</v>
      </c>
      <c r="F10" s="230">
        <f t="shared" si="0"/>
        <v>14577437</v>
      </c>
    </row>
    <row r="11" spans="1:6" ht="15.75" customHeight="1" x14ac:dyDescent="0.25">
      <c r="A11" s="10" t="s">
        <v>153</v>
      </c>
      <c r="B11" s="230">
        <f t="shared" ref="B11:F11" si="1">SUM(B12)</f>
        <v>13958522</v>
      </c>
      <c r="C11" s="230">
        <f t="shared" si="1"/>
        <v>618915.43000000087</v>
      </c>
      <c r="D11" s="230">
        <f t="shared" si="1"/>
        <v>14577437.430000002</v>
      </c>
      <c r="E11" s="230">
        <f t="shared" si="1"/>
        <v>14577437</v>
      </c>
      <c r="F11" s="230">
        <f t="shared" si="1"/>
        <v>14577437</v>
      </c>
    </row>
    <row r="12" spans="1:6" x14ac:dyDescent="0.25">
      <c r="A12" s="14" t="s">
        <v>154</v>
      </c>
      <c r="B12" s="230">
        <f>SUM(SAŽETAK!F11)</f>
        <v>13958522</v>
      </c>
      <c r="C12" s="230">
        <f>SUM(SAŽETAK!G11)</f>
        <v>618915.43000000087</v>
      </c>
      <c r="D12" s="230">
        <f>SUM(SAŽETAK!H11)</f>
        <v>14577437.430000002</v>
      </c>
      <c r="E12" s="230">
        <f>SUM(SAŽETAK!I8)</f>
        <v>14577437</v>
      </c>
      <c r="F12" s="230">
        <f>SUM(SAŽETAK!J8)</f>
        <v>14577437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23" sqref="E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33" t="s">
        <v>162</v>
      </c>
      <c r="B1" s="233"/>
      <c r="C1" s="233"/>
      <c r="D1" s="233"/>
      <c r="E1" s="233"/>
      <c r="F1" s="233"/>
      <c r="G1" s="233"/>
      <c r="H1" s="23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33" t="s">
        <v>17</v>
      </c>
      <c r="B3" s="233"/>
      <c r="C3" s="233"/>
      <c r="D3" s="233"/>
      <c r="E3" s="233"/>
      <c r="F3" s="233"/>
      <c r="G3" s="233"/>
      <c r="H3" s="23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33" t="s">
        <v>46</v>
      </c>
      <c r="B5" s="233"/>
      <c r="C5" s="233"/>
      <c r="D5" s="233"/>
      <c r="E5" s="233"/>
      <c r="F5" s="233"/>
      <c r="G5" s="233"/>
      <c r="H5" s="23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28</v>
      </c>
      <c r="D7" s="16" t="s">
        <v>164</v>
      </c>
      <c r="E7" s="16" t="s">
        <v>155</v>
      </c>
      <c r="F7" s="16" t="s">
        <v>160</v>
      </c>
      <c r="G7" s="16" t="s">
        <v>29</v>
      </c>
      <c r="H7" s="16" t="s">
        <v>161</v>
      </c>
    </row>
    <row r="8" spans="1:8" x14ac:dyDescent="0.25">
      <c r="A8" s="32"/>
      <c r="B8" s="33"/>
      <c r="C8" s="31" t="s">
        <v>48</v>
      </c>
      <c r="D8" s="32"/>
      <c r="E8" s="32"/>
      <c r="F8" s="32"/>
      <c r="G8" s="32"/>
      <c r="H8" s="32"/>
    </row>
    <row r="9" spans="1:8" ht="25.5" x14ac:dyDescent="0.25">
      <c r="A9" s="10">
        <v>8</v>
      </c>
      <c r="B9" s="10"/>
      <c r="C9" s="10" t="s">
        <v>14</v>
      </c>
      <c r="D9" s="8"/>
      <c r="E9" s="8"/>
      <c r="F9" s="8"/>
      <c r="G9" s="8"/>
      <c r="H9" s="8"/>
    </row>
    <row r="10" spans="1:8" x14ac:dyDescent="0.25">
      <c r="A10" s="10"/>
      <c r="B10" s="13">
        <v>84</v>
      </c>
      <c r="C10" s="13" t="s">
        <v>20</v>
      </c>
      <c r="D10" s="8"/>
      <c r="E10" s="8"/>
      <c r="F10" s="8"/>
      <c r="G10" s="8"/>
      <c r="H10" s="8"/>
    </row>
    <row r="11" spans="1:8" x14ac:dyDescent="0.25">
      <c r="A11" s="10"/>
      <c r="B11" s="13"/>
      <c r="C11" s="34"/>
      <c r="D11" s="8"/>
      <c r="E11" s="8"/>
      <c r="F11" s="8"/>
      <c r="G11" s="8"/>
      <c r="H11" s="8"/>
    </row>
    <row r="12" spans="1:8" x14ac:dyDescent="0.25">
      <c r="A12" s="10"/>
      <c r="B12" s="13"/>
      <c r="C12" s="31" t="s">
        <v>51</v>
      </c>
      <c r="D12" s="8"/>
      <c r="E12" s="8"/>
      <c r="F12" s="8"/>
      <c r="G12" s="8"/>
      <c r="H12" s="8"/>
    </row>
    <row r="13" spans="1:8" ht="25.5" x14ac:dyDescent="0.25">
      <c r="A13" s="12">
        <v>5</v>
      </c>
      <c r="B13" s="12"/>
      <c r="C13" s="20" t="s">
        <v>15</v>
      </c>
      <c r="D13" s="8"/>
      <c r="E13" s="8"/>
      <c r="F13" s="8"/>
      <c r="G13" s="8"/>
      <c r="H13" s="8"/>
    </row>
    <row r="14" spans="1:8" ht="25.5" x14ac:dyDescent="0.25">
      <c r="A14" s="13"/>
      <c r="B14" s="13">
        <v>54</v>
      </c>
      <c r="C14" s="21" t="s">
        <v>21</v>
      </c>
      <c r="D14" s="8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F8" sqref="F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33" t="s">
        <v>163</v>
      </c>
      <c r="B1" s="233"/>
      <c r="C1" s="233"/>
      <c r="D1" s="233"/>
      <c r="E1" s="233"/>
      <c r="F1" s="23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33" t="s">
        <v>17</v>
      </c>
      <c r="B3" s="233"/>
      <c r="C3" s="233"/>
      <c r="D3" s="233"/>
      <c r="E3" s="233"/>
      <c r="F3" s="23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33" t="s">
        <v>47</v>
      </c>
      <c r="B5" s="233"/>
      <c r="C5" s="233"/>
      <c r="D5" s="233"/>
      <c r="E5" s="233"/>
      <c r="F5" s="233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5" t="s">
        <v>41</v>
      </c>
      <c r="B7" s="16" t="s">
        <v>159</v>
      </c>
      <c r="C7" s="16" t="s">
        <v>155</v>
      </c>
      <c r="D7" s="16" t="s">
        <v>160</v>
      </c>
      <c r="E7" s="16" t="s">
        <v>29</v>
      </c>
      <c r="F7" s="16" t="s">
        <v>161</v>
      </c>
    </row>
    <row r="8" spans="1:6" x14ac:dyDescent="0.25">
      <c r="A8" s="10" t="s">
        <v>48</v>
      </c>
      <c r="B8" s="8"/>
      <c r="C8" s="8"/>
      <c r="D8" s="8"/>
      <c r="E8" s="8"/>
      <c r="F8" s="8"/>
    </row>
    <row r="9" spans="1:6" ht="25.5" x14ac:dyDescent="0.25">
      <c r="A9" s="10" t="s">
        <v>49</v>
      </c>
      <c r="B9" s="8"/>
      <c r="C9" s="8"/>
      <c r="D9" s="8"/>
      <c r="E9" s="8"/>
      <c r="F9" s="8"/>
    </row>
    <row r="10" spans="1:6" ht="25.5" x14ac:dyDescent="0.25">
      <c r="A10" s="14" t="s">
        <v>50</v>
      </c>
      <c r="B10" s="8"/>
      <c r="C10" s="8"/>
      <c r="D10" s="8"/>
      <c r="E10" s="8"/>
      <c r="F10" s="8"/>
    </row>
    <row r="11" spans="1:6" x14ac:dyDescent="0.25">
      <c r="A11" s="14"/>
      <c r="B11" s="8"/>
      <c r="C11" s="8"/>
      <c r="D11" s="8"/>
      <c r="E11" s="8"/>
      <c r="F11" s="8"/>
    </row>
    <row r="12" spans="1:6" x14ac:dyDescent="0.25">
      <c r="A12" s="10" t="s">
        <v>51</v>
      </c>
      <c r="B12" s="8"/>
      <c r="C12" s="8"/>
      <c r="D12" s="8"/>
      <c r="E12" s="8"/>
      <c r="F12" s="8"/>
    </row>
    <row r="13" spans="1:6" x14ac:dyDescent="0.25">
      <c r="A13" s="20" t="s">
        <v>42</v>
      </c>
      <c r="B13" s="8"/>
      <c r="C13" s="8"/>
      <c r="D13" s="8"/>
      <c r="E13" s="8"/>
      <c r="F13" s="8"/>
    </row>
    <row r="14" spans="1:6" x14ac:dyDescent="0.25">
      <c r="A14" s="11" t="s">
        <v>43</v>
      </c>
      <c r="B14" s="8"/>
      <c r="C14" s="8"/>
      <c r="D14" s="8"/>
      <c r="E14" s="8"/>
      <c r="F14" s="9"/>
    </row>
    <row r="15" spans="1:6" x14ac:dyDescent="0.25">
      <c r="A15" s="20" t="s">
        <v>44</v>
      </c>
      <c r="B15" s="8"/>
      <c r="C15" s="8"/>
      <c r="D15" s="8"/>
      <c r="E15" s="8"/>
      <c r="F15" s="9"/>
    </row>
    <row r="16" spans="1:6" x14ac:dyDescent="0.25">
      <c r="A16" s="11" t="s">
        <v>45</v>
      </c>
      <c r="B16" s="8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4"/>
  <sheetViews>
    <sheetView tabSelected="1" topLeftCell="A15" zoomScaleNormal="100" zoomScaleSheetLayoutView="90" workbookViewId="0">
      <selection activeCell="N30" sqref="N30"/>
    </sheetView>
  </sheetViews>
  <sheetFormatPr defaultColWidth="9.140625" defaultRowHeight="15.75" x14ac:dyDescent="0.25"/>
  <cols>
    <col min="1" max="1" width="15.5703125" style="113" customWidth="1"/>
    <col min="2" max="2" width="51.5703125" style="113" customWidth="1"/>
    <col min="3" max="7" width="22.7109375" style="113" customWidth="1"/>
    <col min="8" max="9" width="15.140625" style="54" customWidth="1"/>
    <col min="10" max="10" width="16.7109375" style="54" hidden="1" customWidth="1"/>
    <col min="11" max="11" width="16.42578125" style="54" hidden="1" customWidth="1"/>
    <col min="12" max="12" width="12.5703125" style="54" hidden="1" customWidth="1"/>
    <col min="13" max="14" width="10.7109375" style="54" bestFit="1" customWidth="1"/>
    <col min="15" max="15" width="10.28515625" style="54" bestFit="1" customWidth="1"/>
    <col min="16" max="16" width="11.85546875" style="54" bestFit="1" customWidth="1"/>
    <col min="17" max="17" width="15.42578125" style="54" customWidth="1"/>
    <col min="18" max="18" width="9.140625" style="54" customWidth="1"/>
    <col min="19" max="16384" width="9.140625" style="54"/>
  </cols>
  <sheetData>
    <row r="1" spans="1:12" ht="30.75" customHeight="1" x14ac:dyDescent="0.25">
      <c r="A1" s="233" t="s">
        <v>162</v>
      </c>
      <c r="B1" s="256"/>
      <c r="C1" s="256"/>
      <c r="D1" s="256"/>
      <c r="E1" s="256"/>
      <c r="F1" s="256"/>
      <c r="G1" s="256"/>
      <c r="H1" s="35"/>
      <c r="I1" s="35"/>
      <c r="J1" s="53"/>
      <c r="K1" s="53"/>
      <c r="L1" s="53"/>
    </row>
    <row r="2" spans="1:12" ht="15.75" customHeight="1" x14ac:dyDescent="0.25">
      <c r="A2" s="256"/>
      <c r="B2" s="256"/>
      <c r="C2" s="256"/>
      <c r="D2" s="256"/>
      <c r="E2" s="256"/>
      <c r="F2" s="256"/>
      <c r="G2" s="256"/>
      <c r="H2" s="35"/>
      <c r="I2" s="35"/>
      <c r="J2" s="53"/>
      <c r="K2" s="53"/>
      <c r="L2" s="53"/>
    </row>
    <row r="3" spans="1:12" ht="14.25" customHeight="1" x14ac:dyDescent="0.25">
      <c r="A3" s="55"/>
      <c r="B3" s="56"/>
      <c r="C3" s="56"/>
      <c r="D3" s="56"/>
      <c r="E3" s="56"/>
      <c r="F3" s="56"/>
      <c r="G3" s="56"/>
      <c r="H3" s="35"/>
      <c r="I3" s="35"/>
      <c r="J3" s="53"/>
      <c r="K3" s="53"/>
      <c r="L3" s="53"/>
    </row>
    <row r="4" spans="1:12" s="57" customFormat="1" ht="15.75" customHeight="1" x14ac:dyDescent="0.25">
      <c r="A4" s="278" t="s">
        <v>16</v>
      </c>
      <c r="B4" s="278"/>
      <c r="C4" s="278"/>
      <c r="D4" s="278"/>
      <c r="E4" s="278"/>
      <c r="F4" s="256"/>
      <c r="G4" s="256"/>
    </row>
    <row r="5" spans="1:12" s="61" customFormat="1" hidden="1" x14ac:dyDescent="0.25">
      <c r="A5" s="58"/>
      <c r="B5" s="58"/>
      <c r="C5" s="59"/>
      <c r="D5" s="59"/>
      <c r="E5" s="59"/>
      <c r="F5" s="59"/>
      <c r="G5" s="59"/>
      <c r="H5" s="60"/>
      <c r="I5" s="60"/>
      <c r="J5" s="60"/>
      <c r="K5" s="60"/>
      <c r="L5" s="60"/>
    </row>
    <row r="6" spans="1:12" s="61" customFormat="1" ht="26.25" customHeight="1" x14ac:dyDescent="0.25">
      <c r="A6" s="114" t="s">
        <v>18</v>
      </c>
      <c r="B6" s="114" t="s">
        <v>28</v>
      </c>
      <c r="C6" s="16" t="s">
        <v>159</v>
      </c>
      <c r="D6" s="16" t="s">
        <v>155</v>
      </c>
      <c r="E6" s="16" t="s">
        <v>160</v>
      </c>
      <c r="F6" s="16" t="s">
        <v>29</v>
      </c>
      <c r="G6" s="16" t="s">
        <v>161</v>
      </c>
      <c r="H6" s="60"/>
      <c r="I6" s="60"/>
      <c r="J6" s="60"/>
      <c r="K6" s="60"/>
      <c r="L6" s="60"/>
    </row>
    <row r="7" spans="1:12" s="64" customFormat="1" ht="11.25" x14ac:dyDescent="0.2">
      <c r="A7" s="277">
        <v>1</v>
      </c>
      <c r="B7" s="277"/>
      <c r="C7" s="62">
        <v>3</v>
      </c>
      <c r="D7" s="62"/>
      <c r="E7" s="62">
        <v>3</v>
      </c>
      <c r="F7" s="62">
        <v>3</v>
      </c>
      <c r="G7" s="62">
        <v>3</v>
      </c>
      <c r="H7" s="63"/>
      <c r="I7" s="63"/>
      <c r="J7" s="63"/>
      <c r="K7" s="63"/>
      <c r="L7" s="63"/>
    </row>
    <row r="8" spans="1:12" x14ac:dyDescent="0.25">
      <c r="A8" s="65" t="s">
        <v>61</v>
      </c>
      <c r="B8" s="65" t="s">
        <v>62</v>
      </c>
      <c r="C8" s="66">
        <f t="shared" ref="C8:G9" si="0">SUM(C9)</f>
        <v>13958522</v>
      </c>
      <c r="D8" s="66">
        <f t="shared" si="0"/>
        <v>618915.43000000087</v>
      </c>
      <c r="E8" s="66">
        <f t="shared" si="0"/>
        <v>14577437.430000002</v>
      </c>
      <c r="F8" s="66">
        <f t="shared" si="0"/>
        <v>14577437.430000002</v>
      </c>
      <c r="G8" s="66">
        <f t="shared" si="0"/>
        <v>14577437.430000002</v>
      </c>
    </row>
    <row r="9" spans="1:12" x14ac:dyDescent="0.25">
      <c r="A9" s="65" t="s">
        <v>63</v>
      </c>
      <c r="B9" s="65" t="s">
        <v>64</v>
      </c>
      <c r="C9" s="66">
        <f t="shared" si="0"/>
        <v>13958522</v>
      </c>
      <c r="D9" s="66">
        <f t="shared" si="0"/>
        <v>618915.43000000087</v>
      </c>
      <c r="E9" s="66">
        <f t="shared" si="0"/>
        <v>14577437.430000002</v>
      </c>
      <c r="F9" s="66">
        <f t="shared" si="0"/>
        <v>14577437.430000002</v>
      </c>
      <c r="G9" s="66">
        <f t="shared" si="0"/>
        <v>14577437.430000002</v>
      </c>
    </row>
    <row r="10" spans="1:12" x14ac:dyDescent="0.25">
      <c r="A10" s="65" t="s">
        <v>65</v>
      </c>
      <c r="B10" s="65" t="s">
        <v>66</v>
      </c>
      <c r="C10" s="66">
        <f>SUM(C11,C82)</f>
        <v>13958522</v>
      </c>
      <c r="D10" s="66">
        <f>SUM(D11,D82)</f>
        <v>618915.43000000087</v>
      </c>
      <c r="E10" s="66">
        <f>SUM(E11,E82)</f>
        <v>14577437.430000002</v>
      </c>
      <c r="F10" s="66">
        <f>SUM(F11,F82)</f>
        <v>14577437.430000002</v>
      </c>
      <c r="G10" s="66">
        <f>SUM(G11,G82)</f>
        <v>14577437.430000002</v>
      </c>
    </row>
    <row r="11" spans="1:12" x14ac:dyDescent="0.25">
      <c r="A11" s="67" t="s">
        <v>67</v>
      </c>
      <c r="B11" s="67" t="s">
        <v>68</v>
      </c>
      <c r="C11" s="68">
        <f>SUM(C12,C35,C44)</f>
        <v>13958522</v>
      </c>
      <c r="D11" s="68">
        <f>SUM(D12,D35,D44)</f>
        <v>618915.43000000087</v>
      </c>
      <c r="E11" s="68">
        <f>SUM(E12,E35,E44)</f>
        <v>14577437.430000002</v>
      </c>
      <c r="F11" s="68">
        <f>SUM(F12,F35,F44)</f>
        <v>14577437.430000002</v>
      </c>
      <c r="G11" s="68">
        <f>SUM(G12,G35,G44)</f>
        <v>14577437.430000002</v>
      </c>
    </row>
    <row r="12" spans="1:12" s="61" customFormat="1" x14ac:dyDescent="0.25">
      <c r="A12" s="69" t="s">
        <v>69</v>
      </c>
      <c r="B12" s="70" t="s">
        <v>70</v>
      </c>
      <c r="C12" s="71">
        <f>SUM(C13,C25,C29)</f>
        <v>453991</v>
      </c>
      <c r="D12" s="71">
        <f>SUM(D13,D25,D29)</f>
        <v>100000</v>
      </c>
      <c r="E12" s="71">
        <f>SUM(E13,E25,E29)</f>
        <v>553991</v>
      </c>
      <c r="F12" s="71">
        <f>SUM(F13,F25,F29)</f>
        <v>553991</v>
      </c>
      <c r="G12" s="71">
        <f>SUM(G13,G25,G29)</f>
        <v>553991</v>
      </c>
      <c r="H12" s="60"/>
      <c r="I12" s="60"/>
      <c r="J12" s="60"/>
      <c r="K12" s="60"/>
      <c r="L12" s="60"/>
    </row>
    <row r="13" spans="1:12" s="61" customFormat="1" x14ac:dyDescent="0.25">
      <c r="A13" s="72" t="s">
        <v>71</v>
      </c>
      <c r="B13" s="73" t="s">
        <v>72</v>
      </c>
      <c r="C13" s="74">
        <f>SUM(C14,C20)</f>
        <v>162000</v>
      </c>
      <c r="D13" s="74">
        <f>SUM(D14,D20)</f>
        <v>-62000</v>
      </c>
      <c r="E13" s="74">
        <f>SUM(E14,E20)</f>
        <v>100000</v>
      </c>
      <c r="F13" s="74">
        <f>SUM(F14,F20)</f>
        <v>100000</v>
      </c>
      <c r="G13" s="74">
        <f>SUM(G14,G20)</f>
        <v>100000</v>
      </c>
      <c r="H13" s="60"/>
      <c r="I13" s="60"/>
      <c r="J13" s="60"/>
      <c r="K13" s="60"/>
      <c r="L13" s="60"/>
    </row>
    <row r="14" spans="1:12" s="78" customFormat="1" ht="15" customHeight="1" x14ac:dyDescent="0.25">
      <c r="A14" s="75">
        <v>11</v>
      </c>
      <c r="B14" s="75" t="s">
        <v>73</v>
      </c>
      <c r="C14" s="76">
        <f t="shared" ref="C14:G14" si="1">SUM(C15,C18)</f>
        <v>162000</v>
      </c>
      <c r="D14" s="76">
        <f t="shared" si="1"/>
        <v>-162000</v>
      </c>
      <c r="E14" s="76">
        <f t="shared" ref="E14" si="2">SUM(E15,E18)</f>
        <v>0</v>
      </c>
      <c r="F14" s="76">
        <f t="shared" si="1"/>
        <v>0</v>
      </c>
      <c r="G14" s="76">
        <f t="shared" si="1"/>
        <v>0</v>
      </c>
      <c r="H14" s="60"/>
      <c r="I14" s="77"/>
      <c r="J14" s="77"/>
      <c r="K14" s="77"/>
      <c r="L14" s="77"/>
    </row>
    <row r="15" spans="1:12" s="82" customFormat="1" x14ac:dyDescent="0.25">
      <c r="A15" s="79">
        <v>3</v>
      </c>
      <c r="B15" s="80" t="s">
        <v>8</v>
      </c>
      <c r="C15" s="81">
        <f>SUM(C16,C17)</f>
        <v>0</v>
      </c>
      <c r="D15" s="81">
        <f>SUM(D16,D17)</f>
        <v>0</v>
      </c>
      <c r="E15" s="81">
        <f>SUM(E16,E17)</f>
        <v>0</v>
      </c>
      <c r="F15" s="81">
        <f>SUM(F16,F17)</f>
        <v>0</v>
      </c>
      <c r="G15" s="81">
        <f>SUM(G16,G17)</f>
        <v>0</v>
      </c>
      <c r="H15" s="60"/>
      <c r="J15" s="83"/>
      <c r="K15" s="83"/>
    </row>
    <row r="16" spans="1:12" s="61" customFormat="1" ht="14.25" customHeight="1" x14ac:dyDescent="0.25">
      <c r="A16" s="84">
        <v>31</v>
      </c>
      <c r="B16" s="85" t="s">
        <v>9</v>
      </c>
      <c r="C16" s="86">
        <v>0</v>
      </c>
      <c r="D16" s="86">
        <f>E16-C16</f>
        <v>0</v>
      </c>
      <c r="E16" s="86">
        <v>0</v>
      </c>
      <c r="F16" s="86">
        <v>0</v>
      </c>
      <c r="G16" s="86">
        <v>0</v>
      </c>
      <c r="H16" s="60"/>
      <c r="I16" s="60"/>
      <c r="J16" s="87" t="e">
        <f>SUM(#REF!)</f>
        <v>#REF!</v>
      </c>
      <c r="K16" s="88" t="e">
        <f>SUM(#REF!)</f>
        <v>#REF!</v>
      </c>
      <c r="L16" s="61">
        <f>SUM(C16:I16)</f>
        <v>0</v>
      </c>
    </row>
    <row r="17" spans="1:12" s="61" customFormat="1" ht="14.25" customHeight="1" x14ac:dyDescent="0.25">
      <c r="A17" s="84">
        <v>32</v>
      </c>
      <c r="B17" s="85" t="s">
        <v>19</v>
      </c>
      <c r="C17" s="89">
        <v>0</v>
      </c>
      <c r="D17" s="86">
        <f>E17-C17</f>
        <v>0</v>
      </c>
      <c r="E17" s="89">
        <v>0</v>
      </c>
      <c r="F17" s="89">
        <v>0</v>
      </c>
      <c r="G17" s="89">
        <v>0</v>
      </c>
      <c r="H17" s="60"/>
      <c r="I17" s="60"/>
      <c r="J17" s="87"/>
      <c r="K17" s="88"/>
    </row>
    <row r="18" spans="1:12" s="99" customFormat="1" x14ac:dyDescent="0.25">
      <c r="A18" s="96">
        <v>4</v>
      </c>
      <c r="B18" s="97" t="s">
        <v>10</v>
      </c>
      <c r="C18" s="98">
        <f t="shared" ref="C18:G18" si="3">SUM(C19)</f>
        <v>162000</v>
      </c>
      <c r="D18" s="98">
        <f t="shared" si="3"/>
        <v>-162000</v>
      </c>
      <c r="E18" s="98">
        <f t="shared" si="3"/>
        <v>0</v>
      </c>
      <c r="F18" s="98">
        <f t="shared" si="3"/>
        <v>0</v>
      </c>
      <c r="G18" s="98">
        <f t="shared" si="3"/>
        <v>0</v>
      </c>
    </row>
    <row r="19" spans="1:12" s="100" customFormat="1" x14ac:dyDescent="0.25">
      <c r="A19" s="93">
        <v>42</v>
      </c>
      <c r="B19" s="94" t="s">
        <v>27</v>
      </c>
      <c r="C19" s="95">
        <v>162000</v>
      </c>
      <c r="D19" s="86">
        <f>E19-C19</f>
        <v>-162000</v>
      </c>
      <c r="E19" s="95">
        <v>0</v>
      </c>
      <c r="F19" s="95">
        <v>0</v>
      </c>
      <c r="G19" s="95">
        <v>0</v>
      </c>
      <c r="H19" s="99"/>
      <c r="I19" s="99"/>
    </row>
    <row r="20" spans="1:12" s="78" customFormat="1" ht="15" customHeight="1" x14ac:dyDescent="0.25">
      <c r="A20" s="75">
        <v>57</v>
      </c>
      <c r="B20" s="75" t="s">
        <v>74</v>
      </c>
      <c r="C20" s="76">
        <f>SUM(C21,C23)</f>
        <v>0</v>
      </c>
      <c r="D20" s="76">
        <f t="shared" ref="D20:E20" si="4">SUM(D21,D23)</f>
        <v>100000</v>
      </c>
      <c r="E20" s="76">
        <f t="shared" si="4"/>
        <v>100000</v>
      </c>
      <c r="F20" s="76">
        <f>SUM(F21,F23)</f>
        <v>100000</v>
      </c>
      <c r="G20" s="76">
        <f t="shared" ref="G20" si="5">SUM(G21,G23)</f>
        <v>100000</v>
      </c>
      <c r="H20" s="60"/>
      <c r="I20" s="77"/>
      <c r="J20" s="77"/>
      <c r="K20" s="77"/>
      <c r="L20" s="77"/>
    </row>
    <row r="21" spans="1:12" s="82" customFormat="1" x14ac:dyDescent="0.25">
      <c r="A21" s="79">
        <v>3</v>
      </c>
      <c r="B21" s="80" t="s">
        <v>8</v>
      </c>
      <c r="C21" s="81">
        <f>SUM(C22,)</f>
        <v>0</v>
      </c>
      <c r="D21" s="81">
        <f>SUM(D22,)</f>
        <v>0</v>
      </c>
      <c r="E21" s="81">
        <f>SUM(E22,)</f>
        <v>0</v>
      </c>
      <c r="F21" s="81">
        <f>SUM(F22,)</f>
        <v>0</v>
      </c>
      <c r="G21" s="81">
        <f>SUM(G22,)</f>
        <v>0</v>
      </c>
      <c r="H21" s="60"/>
      <c r="J21" s="83"/>
      <c r="K21" s="83"/>
    </row>
    <row r="22" spans="1:12" s="61" customFormat="1" ht="14.25" customHeight="1" x14ac:dyDescent="0.25">
      <c r="A22" s="84">
        <v>31</v>
      </c>
      <c r="B22" s="85" t="s">
        <v>9</v>
      </c>
      <c r="C22" s="86">
        <v>0</v>
      </c>
      <c r="D22" s="86">
        <f>E22-C22</f>
        <v>0</v>
      </c>
      <c r="E22" s="86">
        <v>0</v>
      </c>
      <c r="F22" s="86">
        <v>0</v>
      </c>
      <c r="G22" s="86">
        <v>0</v>
      </c>
      <c r="H22" s="60"/>
      <c r="I22" s="60"/>
      <c r="J22" s="87" t="e">
        <f>SUM(#REF!)</f>
        <v>#REF!</v>
      </c>
      <c r="K22" s="88" t="e">
        <f>SUM(#REF!)</f>
        <v>#REF!</v>
      </c>
      <c r="L22" s="61">
        <f>SUM(C22:I22)</f>
        <v>0</v>
      </c>
    </row>
    <row r="23" spans="1:12" s="99" customFormat="1" x14ac:dyDescent="0.25">
      <c r="A23" s="96">
        <v>4</v>
      </c>
      <c r="B23" s="97" t="s">
        <v>10</v>
      </c>
      <c r="C23" s="98">
        <f t="shared" ref="C23:G23" si="6">SUM(C24)</f>
        <v>0</v>
      </c>
      <c r="D23" s="98">
        <f t="shared" si="6"/>
        <v>100000</v>
      </c>
      <c r="E23" s="98">
        <f t="shared" si="6"/>
        <v>100000</v>
      </c>
      <c r="F23" s="98">
        <f t="shared" si="6"/>
        <v>100000</v>
      </c>
      <c r="G23" s="98">
        <f t="shared" si="6"/>
        <v>100000</v>
      </c>
    </row>
    <row r="24" spans="1:12" s="100" customFormat="1" x14ac:dyDescent="0.25">
      <c r="A24" s="93">
        <v>42</v>
      </c>
      <c r="B24" s="94" t="s">
        <v>27</v>
      </c>
      <c r="C24" s="95">
        <v>0</v>
      </c>
      <c r="D24" s="86">
        <f>E24-C24</f>
        <v>100000</v>
      </c>
      <c r="E24" s="95">
        <v>100000</v>
      </c>
      <c r="F24" s="95">
        <v>100000</v>
      </c>
      <c r="G24" s="95">
        <v>100000</v>
      </c>
      <c r="H24" s="99"/>
      <c r="I24" s="99"/>
    </row>
    <row r="25" spans="1:12" s="61" customFormat="1" ht="31.5" x14ac:dyDescent="0.25">
      <c r="A25" s="72" t="s">
        <v>75</v>
      </c>
      <c r="B25" s="73" t="s">
        <v>167</v>
      </c>
      <c r="C25" s="74">
        <f t="shared" ref="C25:G26" si="7">SUM(C26)</f>
        <v>0</v>
      </c>
      <c r="D25" s="74">
        <f t="shared" si="7"/>
        <v>0</v>
      </c>
      <c r="E25" s="74">
        <f t="shared" si="7"/>
        <v>0</v>
      </c>
      <c r="F25" s="74">
        <f t="shared" si="7"/>
        <v>0</v>
      </c>
      <c r="G25" s="74">
        <f t="shared" si="7"/>
        <v>0</v>
      </c>
      <c r="H25" s="60"/>
      <c r="I25" s="60"/>
      <c r="J25" s="60"/>
      <c r="K25" s="60"/>
      <c r="L25" s="60"/>
    </row>
    <row r="26" spans="1:12" s="78" customFormat="1" ht="15" customHeight="1" x14ac:dyDescent="0.25">
      <c r="A26" s="75">
        <v>11</v>
      </c>
      <c r="B26" s="75" t="s">
        <v>73</v>
      </c>
      <c r="C26" s="76">
        <f t="shared" si="7"/>
        <v>0</v>
      </c>
      <c r="D26" s="76">
        <f t="shared" si="7"/>
        <v>0</v>
      </c>
      <c r="E26" s="76">
        <f t="shared" si="7"/>
        <v>0</v>
      </c>
      <c r="F26" s="76">
        <f t="shared" si="7"/>
        <v>0</v>
      </c>
      <c r="G26" s="76">
        <f t="shared" si="7"/>
        <v>0</v>
      </c>
      <c r="H26" s="60"/>
      <c r="I26" s="77"/>
      <c r="J26" s="77"/>
      <c r="K26" s="77"/>
      <c r="L26" s="77"/>
    </row>
    <row r="27" spans="1:12" s="82" customFormat="1" x14ac:dyDescent="0.25">
      <c r="A27" s="79">
        <v>3</v>
      </c>
      <c r="B27" s="80" t="s">
        <v>8</v>
      </c>
      <c r="C27" s="81">
        <f t="shared" ref="C27:G27" si="8">SUM(C28)</f>
        <v>0</v>
      </c>
      <c r="D27" s="81">
        <f t="shared" si="8"/>
        <v>0</v>
      </c>
      <c r="E27" s="81">
        <f t="shared" si="8"/>
        <v>0</v>
      </c>
      <c r="F27" s="81">
        <f t="shared" si="8"/>
        <v>0</v>
      </c>
      <c r="G27" s="81">
        <f t="shared" si="8"/>
        <v>0</v>
      </c>
      <c r="H27" s="60"/>
      <c r="J27" s="83"/>
      <c r="K27" s="83"/>
    </row>
    <row r="28" spans="1:12" s="61" customFormat="1" ht="14.25" customHeight="1" x14ac:dyDescent="0.25">
      <c r="A28" s="84">
        <v>31</v>
      </c>
      <c r="B28" s="85" t="s">
        <v>9</v>
      </c>
      <c r="C28" s="86">
        <v>0</v>
      </c>
      <c r="D28" s="86">
        <f>E28-C28</f>
        <v>0</v>
      </c>
      <c r="E28" s="86">
        <v>0</v>
      </c>
      <c r="F28" s="86">
        <v>0</v>
      </c>
      <c r="G28" s="86">
        <v>0</v>
      </c>
      <c r="H28" s="60"/>
      <c r="I28" s="60"/>
      <c r="J28" s="87" t="e">
        <f>SUM(#REF!)</f>
        <v>#REF!</v>
      </c>
      <c r="K28" s="88" t="e">
        <f>SUM(#REF!)</f>
        <v>#REF!</v>
      </c>
      <c r="L28" s="61">
        <f>SUM(C28:I28)</f>
        <v>0</v>
      </c>
    </row>
    <row r="29" spans="1:12" s="61" customFormat="1" x14ac:dyDescent="0.25">
      <c r="A29" s="72" t="s">
        <v>76</v>
      </c>
      <c r="B29" s="73" t="s">
        <v>158</v>
      </c>
      <c r="C29" s="74">
        <f t="shared" ref="C29:G29" si="9">SUM(C30)</f>
        <v>291991</v>
      </c>
      <c r="D29" s="74">
        <f t="shared" si="9"/>
        <v>162000</v>
      </c>
      <c r="E29" s="74">
        <f t="shared" si="9"/>
        <v>453991</v>
      </c>
      <c r="F29" s="74">
        <f t="shared" si="9"/>
        <v>453991</v>
      </c>
      <c r="G29" s="74">
        <f t="shared" si="9"/>
        <v>453991</v>
      </c>
      <c r="H29" s="60"/>
      <c r="I29" s="60"/>
      <c r="J29" s="60"/>
      <c r="K29" s="60"/>
      <c r="L29" s="60"/>
    </row>
    <row r="30" spans="1:12" s="78" customFormat="1" ht="15" customHeight="1" x14ac:dyDescent="0.25">
      <c r="A30" s="75">
        <v>16</v>
      </c>
      <c r="B30" s="75" t="s">
        <v>77</v>
      </c>
      <c r="C30" s="76">
        <f t="shared" ref="C30:G30" si="10">SUM(C31,C33)</f>
        <v>291991</v>
      </c>
      <c r="D30" s="76">
        <f t="shared" si="10"/>
        <v>162000</v>
      </c>
      <c r="E30" s="76">
        <f t="shared" ref="E30" si="11">SUM(E31,E33)</f>
        <v>453991</v>
      </c>
      <c r="F30" s="76">
        <f t="shared" si="10"/>
        <v>453991</v>
      </c>
      <c r="G30" s="76">
        <f t="shared" si="10"/>
        <v>453991</v>
      </c>
      <c r="H30" s="60"/>
      <c r="I30" s="77"/>
      <c r="J30" s="77"/>
      <c r="K30" s="77"/>
      <c r="L30" s="77"/>
    </row>
    <row r="31" spans="1:12" s="82" customFormat="1" x14ac:dyDescent="0.25">
      <c r="A31" s="79">
        <v>3</v>
      </c>
      <c r="B31" s="80" t="s">
        <v>8</v>
      </c>
      <c r="C31" s="81">
        <f t="shared" ref="C31:G31" si="12">SUM(C32)</f>
        <v>0</v>
      </c>
      <c r="D31" s="81">
        <f t="shared" si="12"/>
        <v>0</v>
      </c>
      <c r="E31" s="81">
        <f t="shared" si="12"/>
        <v>0</v>
      </c>
      <c r="F31" s="81">
        <f t="shared" si="12"/>
        <v>0</v>
      </c>
      <c r="G31" s="81">
        <f t="shared" si="12"/>
        <v>0</v>
      </c>
      <c r="H31" s="60"/>
      <c r="J31" s="83"/>
      <c r="K31" s="83"/>
    </row>
    <row r="32" spans="1:12" s="61" customFormat="1" ht="14.25" customHeight="1" x14ac:dyDescent="0.25">
      <c r="A32" s="84">
        <v>31</v>
      </c>
      <c r="B32" s="85" t="s">
        <v>9</v>
      </c>
      <c r="C32" s="86">
        <v>0</v>
      </c>
      <c r="D32" s="86">
        <f>E32-C32</f>
        <v>0</v>
      </c>
      <c r="E32" s="86">
        <v>0</v>
      </c>
      <c r="F32" s="86">
        <v>0</v>
      </c>
      <c r="G32" s="86">
        <v>0</v>
      </c>
      <c r="H32" s="60"/>
      <c r="I32" s="60"/>
      <c r="J32" s="87" t="e">
        <f>SUM(#REF!)</f>
        <v>#REF!</v>
      </c>
      <c r="K32" s="88" t="e">
        <f>SUM(#REF!)</f>
        <v>#REF!</v>
      </c>
      <c r="L32" s="61">
        <f>SUM(C32:I32)</f>
        <v>0</v>
      </c>
    </row>
    <row r="33" spans="1:12" s="99" customFormat="1" x14ac:dyDescent="0.25">
      <c r="A33" s="96">
        <v>4</v>
      </c>
      <c r="B33" s="97" t="s">
        <v>10</v>
      </c>
      <c r="C33" s="98">
        <f t="shared" ref="C33:G33" si="13">SUM(C34)</f>
        <v>291991</v>
      </c>
      <c r="D33" s="98">
        <f t="shared" si="13"/>
        <v>162000</v>
      </c>
      <c r="E33" s="98">
        <f t="shared" si="13"/>
        <v>453991</v>
      </c>
      <c r="F33" s="98">
        <f t="shared" si="13"/>
        <v>453991</v>
      </c>
      <c r="G33" s="98">
        <f t="shared" si="13"/>
        <v>453991</v>
      </c>
    </row>
    <row r="34" spans="1:12" s="100" customFormat="1" x14ac:dyDescent="0.25">
      <c r="A34" s="93">
        <v>42</v>
      </c>
      <c r="B34" s="94" t="s">
        <v>27</v>
      </c>
      <c r="C34" s="95">
        <v>291991</v>
      </c>
      <c r="D34" s="86">
        <f>E34-C34</f>
        <v>162000</v>
      </c>
      <c r="E34" s="95">
        <v>453991</v>
      </c>
      <c r="F34" s="95">
        <v>453991</v>
      </c>
      <c r="G34" s="95">
        <v>453991</v>
      </c>
      <c r="H34" s="99"/>
      <c r="I34" s="99"/>
    </row>
    <row r="35" spans="1:12" s="61" customFormat="1" x14ac:dyDescent="0.25">
      <c r="A35" s="69" t="s">
        <v>78</v>
      </c>
      <c r="B35" s="70" t="s">
        <v>79</v>
      </c>
      <c r="C35" s="71">
        <f>SUM(C36,C40)</f>
        <v>712938</v>
      </c>
      <c r="D35" s="71">
        <f>SUM(D36,D40)</f>
        <v>35648</v>
      </c>
      <c r="E35" s="71">
        <f>SUM(E36,E40)</f>
        <v>748586</v>
      </c>
      <c r="F35" s="71">
        <f>SUM(F36,F40)</f>
        <v>748586</v>
      </c>
      <c r="G35" s="71">
        <f>SUM(G36,G40)</f>
        <v>748586</v>
      </c>
      <c r="H35" s="60"/>
      <c r="I35" s="60"/>
      <c r="J35" s="60"/>
      <c r="K35" s="60"/>
      <c r="L35" s="60"/>
    </row>
    <row r="36" spans="1:12" s="61" customFormat="1" ht="31.5" x14ac:dyDescent="0.25">
      <c r="A36" s="72" t="s">
        <v>80</v>
      </c>
      <c r="B36" s="73" t="s">
        <v>157</v>
      </c>
      <c r="C36" s="74">
        <f>SUM(C37)</f>
        <v>0</v>
      </c>
      <c r="D36" s="74">
        <f>SUM(D37)</f>
        <v>0</v>
      </c>
      <c r="E36" s="74">
        <f>SUM(E37)</f>
        <v>0</v>
      </c>
      <c r="F36" s="74">
        <f>SUM(F37)</f>
        <v>0</v>
      </c>
      <c r="G36" s="74">
        <f>SUM(G37)</f>
        <v>0</v>
      </c>
      <c r="H36" s="60"/>
      <c r="I36" s="60"/>
      <c r="J36" s="60"/>
      <c r="K36" s="60"/>
      <c r="L36" s="60"/>
    </row>
    <row r="37" spans="1:12" s="78" customFormat="1" ht="15" customHeight="1" x14ac:dyDescent="0.25">
      <c r="A37" s="75">
        <v>16</v>
      </c>
      <c r="B37" s="75" t="s">
        <v>77</v>
      </c>
      <c r="C37" s="76">
        <f>SUM(C38,)</f>
        <v>0</v>
      </c>
      <c r="D37" s="76">
        <f>SUM(D38,)</f>
        <v>0</v>
      </c>
      <c r="E37" s="76">
        <f>SUM(E38,)</f>
        <v>0</v>
      </c>
      <c r="F37" s="76">
        <f>SUM(F38,)</f>
        <v>0</v>
      </c>
      <c r="G37" s="76">
        <f>SUM(G38,)</f>
        <v>0</v>
      </c>
      <c r="H37" s="60"/>
      <c r="I37" s="77"/>
      <c r="J37" s="77"/>
      <c r="K37" s="77"/>
      <c r="L37" s="77"/>
    </row>
    <row r="38" spans="1:12" s="92" customFormat="1" x14ac:dyDescent="0.25">
      <c r="A38" s="79">
        <v>3</v>
      </c>
      <c r="B38" s="80" t="s">
        <v>8</v>
      </c>
      <c r="C38" s="90">
        <f>SUM(C39)</f>
        <v>0</v>
      </c>
      <c r="D38" s="90">
        <f>SUM(D39)</f>
        <v>0</v>
      </c>
      <c r="E38" s="90">
        <f>SUM(E39)</f>
        <v>0</v>
      </c>
      <c r="F38" s="90">
        <f>SUM(F39)</f>
        <v>0</v>
      </c>
      <c r="G38" s="90">
        <f>SUM(G39)</f>
        <v>0</v>
      </c>
      <c r="H38" s="60"/>
      <c r="I38" s="91"/>
      <c r="J38" s="91"/>
      <c r="K38" s="91"/>
      <c r="L38" s="91"/>
    </row>
    <row r="39" spans="1:12" s="61" customFormat="1" ht="15.75" customHeight="1" x14ac:dyDescent="0.25">
      <c r="A39" s="93">
        <v>32</v>
      </c>
      <c r="B39" s="94" t="s">
        <v>19</v>
      </c>
      <c r="C39" s="95">
        <v>0</v>
      </c>
      <c r="D39" s="86">
        <f>E39-C39</f>
        <v>0</v>
      </c>
      <c r="E39" s="95">
        <v>0</v>
      </c>
      <c r="F39" s="95">
        <v>0</v>
      </c>
      <c r="G39" s="95">
        <v>0</v>
      </c>
      <c r="H39" s="60"/>
      <c r="I39" s="60"/>
    </row>
    <row r="40" spans="1:12" s="61" customFormat="1" x14ac:dyDescent="0.25">
      <c r="A40" s="72" t="s">
        <v>81</v>
      </c>
      <c r="B40" s="73" t="s">
        <v>82</v>
      </c>
      <c r="C40" s="74">
        <f t="shared" ref="C40:G40" si="14">SUM(C41)</f>
        <v>712938</v>
      </c>
      <c r="D40" s="74">
        <f t="shared" si="14"/>
        <v>35648</v>
      </c>
      <c r="E40" s="74">
        <f t="shared" si="14"/>
        <v>748586</v>
      </c>
      <c r="F40" s="74">
        <f t="shared" si="14"/>
        <v>748586</v>
      </c>
      <c r="G40" s="74">
        <f t="shared" si="14"/>
        <v>748586</v>
      </c>
      <c r="H40" s="60"/>
      <c r="I40" s="60"/>
      <c r="J40" s="60"/>
      <c r="K40" s="60"/>
      <c r="L40" s="60"/>
    </row>
    <row r="41" spans="1:12" s="78" customFormat="1" ht="15" customHeight="1" x14ac:dyDescent="0.25">
      <c r="A41" s="75">
        <v>16</v>
      </c>
      <c r="B41" s="75" t="s">
        <v>77</v>
      </c>
      <c r="C41" s="76">
        <f t="shared" ref="C41:G41" si="15">SUM(C42,)</f>
        <v>712938</v>
      </c>
      <c r="D41" s="76">
        <f t="shared" si="15"/>
        <v>35648</v>
      </c>
      <c r="E41" s="76">
        <f t="shared" si="15"/>
        <v>748586</v>
      </c>
      <c r="F41" s="76">
        <f t="shared" si="15"/>
        <v>748586</v>
      </c>
      <c r="G41" s="76">
        <f t="shared" si="15"/>
        <v>748586</v>
      </c>
      <c r="H41" s="60"/>
      <c r="I41" s="77"/>
      <c r="J41" s="77"/>
      <c r="K41" s="77"/>
      <c r="L41" s="77"/>
    </row>
    <row r="42" spans="1:12" s="99" customFormat="1" x14ac:dyDescent="0.25">
      <c r="A42" s="96">
        <v>4</v>
      </c>
      <c r="B42" s="97" t="s">
        <v>10</v>
      </c>
      <c r="C42" s="98">
        <f t="shared" ref="C42:G42" si="16">SUM(C43)</f>
        <v>712938</v>
      </c>
      <c r="D42" s="98">
        <f t="shared" si="16"/>
        <v>35648</v>
      </c>
      <c r="E42" s="98">
        <f t="shared" si="16"/>
        <v>748586</v>
      </c>
      <c r="F42" s="98">
        <f t="shared" si="16"/>
        <v>748586</v>
      </c>
      <c r="G42" s="98">
        <f t="shared" si="16"/>
        <v>748586</v>
      </c>
    </row>
    <row r="43" spans="1:12" s="100" customFormat="1" x14ac:dyDescent="0.25">
      <c r="A43" s="93">
        <v>42</v>
      </c>
      <c r="B43" s="94" t="s">
        <v>27</v>
      </c>
      <c r="C43" s="95">
        <v>712938</v>
      </c>
      <c r="D43" s="86">
        <f>E43-C43</f>
        <v>35648</v>
      </c>
      <c r="E43" s="95">
        <v>748586</v>
      </c>
      <c r="F43" s="95">
        <v>748586</v>
      </c>
      <c r="G43" s="95">
        <v>748586</v>
      </c>
      <c r="H43" s="99"/>
      <c r="I43" s="99"/>
    </row>
    <row r="44" spans="1:12" s="61" customFormat="1" x14ac:dyDescent="0.25">
      <c r="A44" s="69" t="s">
        <v>83</v>
      </c>
      <c r="B44" s="70" t="s">
        <v>84</v>
      </c>
      <c r="C44" s="71">
        <f>SUM(C45)</f>
        <v>12791593</v>
      </c>
      <c r="D44" s="71">
        <f>SUM(D45)</f>
        <v>483267.43000000087</v>
      </c>
      <c r="E44" s="71">
        <f>SUM(E45)</f>
        <v>13274860.430000002</v>
      </c>
      <c r="F44" s="71">
        <f>SUM(F45)</f>
        <v>13274860.430000002</v>
      </c>
      <c r="G44" s="71">
        <f>SUM(G45)</f>
        <v>13274860.430000002</v>
      </c>
      <c r="H44" s="60"/>
      <c r="I44" s="60"/>
      <c r="J44" s="60"/>
      <c r="K44" s="60"/>
      <c r="L44" s="60"/>
    </row>
    <row r="45" spans="1:12" s="61" customFormat="1" ht="31.5" x14ac:dyDescent="0.25">
      <c r="A45" s="72" t="s">
        <v>80</v>
      </c>
      <c r="B45" s="73" t="s">
        <v>85</v>
      </c>
      <c r="C45" s="74">
        <f>SUM(C46,C55,C60,C65,C69,C72,C75,C78)</f>
        <v>12791593</v>
      </c>
      <c r="D45" s="74">
        <f>SUM(D46,D55,D60,D65,D69,D72,D75,D78)</f>
        <v>483267.43000000087</v>
      </c>
      <c r="E45" s="74">
        <f>SUM(E46,E55,E60,E65,E69,E72,E75,E78)</f>
        <v>13274860.430000002</v>
      </c>
      <c r="F45" s="74">
        <f>SUM(F46,F55,F60,F65,F69,F72,F75,F78)</f>
        <v>13274860.430000002</v>
      </c>
      <c r="G45" s="74">
        <f>SUM(G46,G55,G60,G65,G69,G72,G75,G78)</f>
        <v>13274860.430000002</v>
      </c>
      <c r="H45" s="60"/>
      <c r="I45" s="60"/>
      <c r="J45" s="60"/>
      <c r="K45" s="60"/>
      <c r="L45" s="60"/>
    </row>
    <row r="46" spans="1:12" s="92" customFormat="1" x14ac:dyDescent="0.25">
      <c r="A46" s="75">
        <v>31</v>
      </c>
      <c r="B46" s="75" t="s">
        <v>86</v>
      </c>
      <c r="C46" s="76">
        <f>SUM(C47,C52)</f>
        <v>219293</v>
      </c>
      <c r="D46" s="76">
        <f>SUM(D47,D52)</f>
        <v>105024.98000000001</v>
      </c>
      <c r="E46" s="76">
        <f>SUM(E47,E52)</f>
        <v>324317.98</v>
      </c>
      <c r="F46" s="76">
        <f>SUM(F47,F52)</f>
        <v>324317.98</v>
      </c>
      <c r="G46" s="76">
        <f>SUM(G47,G52)</f>
        <v>324317.98</v>
      </c>
      <c r="H46" s="60"/>
      <c r="I46" s="91"/>
      <c r="J46" s="91"/>
      <c r="K46" s="91"/>
      <c r="L46" s="91"/>
    </row>
    <row r="47" spans="1:12" s="92" customFormat="1" x14ac:dyDescent="0.25">
      <c r="A47" s="79">
        <v>3</v>
      </c>
      <c r="B47" s="80" t="s">
        <v>8</v>
      </c>
      <c r="C47" s="90">
        <f>SUM(C48,C49,C50,C51)</f>
        <v>53620</v>
      </c>
      <c r="D47" s="90">
        <f>SUM(D48,D49,D50,D51)</f>
        <v>-49302.02</v>
      </c>
      <c r="E47" s="90">
        <f>SUM(E48,E49,E50,E51)</f>
        <v>4317.9799999999996</v>
      </c>
      <c r="F47" s="90">
        <f>SUM(F48,F49,F50,F51)</f>
        <v>4317.9799999999996</v>
      </c>
      <c r="G47" s="90">
        <f>SUM(G48,G49,G50,G51)</f>
        <v>4317.9799999999996</v>
      </c>
      <c r="H47" s="60"/>
      <c r="I47" s="91"/>
      <c r="J47" s="91"/>
      <c r="K47" s="91"/>
      <c r="L47" s="91"/>
    </row>
    <row r="48" spans="1:12" s="61" customFormat="1" ht="14.25" customHeight="1" x14ac:dyDescent="0.25">
      <c r="A48" s="84">
        <v>31</v>
      </c>
      <c r="B48" s="85" t="s">
        <v>9</v>
      </c>
      <c r="C48" s="86">
        <v>45600</v>
      </c>
      <c r="D48" s="86">
        <f>E48-C48</f>
        <v>-45600</v>
      </c>
      <c r="E48" s="86">
        <v>0</v>
      </c>
      <c r="F48" s="86">
        <v>0</v>
      </c>
      <c r="G48" s="86">
        <v>0</v>
      </c>
      <c r="H48" s="60"/>
      <c r="I48" s="60"/>
      <c r="J48" s="87" t="e">
        <f>SUM(#REF!)</f>
        <v>#REF!</v>
      </c>
      <c r="K48" s="88" t="e">
        <f>SUM(#REF!)</f>
        <v>#REF!</v>
      </c>
      <c r="L48" s="61">
        <f>SUM(C48:I48)</f>
        <v>0</v>
      </c>
    </row>
    <row r="49" spans="1:14" s="61" customFormat="1" ht="15.75" customHeight="1" x14ac:dyDescent="0.25">
      <c r="A49" s="84">
        <v>32</v>
      </c>
      <c r="B49" s="85" t="s">
        <v>19</v>
      </c>
      <c r="C49" s="89">
        <v>3570</v>
      </c>
      <c r="D49" s="86">
        <f t="shared" ref="D49:D54" si="17">E49-C49</f>
        <v>-3570</v>
      </c>
      <c r="E49" s="89">
        <v>0</v>
      </c>
      <c r="F49" s="89">
        <v>0</v>
      </c>
      <c r="G49" s="89">
        <v>0</v>
      </c>
      <c r="H49" s="60"/>
      <c r="I49" s="60"/>
    </row>
    <row r="50" spans="1:14" s="61" customFormat="1" ht="15.75" customHeight="1" x14ac:dyDescent="0.25">
      <c r="A50" s="84">
        <v>34</v>
      </c>
      <c r="B50" s="85" t="s">
        <v>87</v>
      </c>
      <c r="C50" s="89">
        <v>3000</v>
      </c>
      <c r="D50" s="86">
        <f t="shared" si="17"/>
        <v>-132.01999999999998</v>
      </c>
      <c r="E50" s="89">
        <v>2867.98</v>
      </c>
      <c r="F50" s="89">
        <v>2867.98</v>
      </c>
      <c r="G50" s="89">
        <v>2867.98</v>
      </c>
      <c r="H50" s="60"/>
      <c r="I50" s="60"/>
    </row>
    <row r="51" spans="1:14" s="61" customFormat="1" ht="15.75" customHeight="1" x14ac:dyDescent="0.25">
      <c r="A51" s="84">
        <v>38</v>
      </c>
      <c r="B51" s="85" t="s">
        <v>88</v>
      </c>
      <c r="C51" s="89">
        <v>1450</v>
      </c>
      <c r="D51" s="86">
        <f t="shared" si="17"/>
        <v>0</v>
      </c>
      <c r="E51" s="89">
        <v>1450</v>
      </c>
      <c r="F51" s="89">
        <v>1450</v>
      </c>
      <c r="G51" s="89">
        <v>1450</v>
      </c>
      <c r="H51" s="60"/>
      <c r="I51" s="60"/>
    </row>
    <row r="52" spans="1:14" s="99" customFormat="1" x14ac:dyDescent="0.25">
      <c r="A52" s="96">
        <v>4</v>
      </c>
      <c r="B52" s="97" t="s">
        <v>10</v>
      </c>
      <c r="C52" s="98">
        <f>SUM(C54,C53)</f>
        <v>165673</v>
      </c>
      <c r="D52" s="98">
        <f t="shared" ref="D52:G52" si="18">SUM(D54,D53)</f>
        <v>154327</v>
      </c>
      <c r="E52" s="98">
        <f t="shared" si="18"/>
        <v>320000</v>
      </c>
      <c r="F52" s="98">
        <f t="shared" si="18"/>
        <v>320000</v>
      </c>
      <c r="G52" s="98">
        <f t="shared" si="18"/>
        <v>320000</v>
      </c>
    </row>
    <row r="53" spans="1:14" s="100" customFormat="1" ht="31.5" x14ac:dyDescent="0.25">
      <c r="A53" s="93">
        <v>41</v>
      </c>
      <c r="B53" s="94" t="s">
        <v>11</v>
      </c>
      <c r="C53" s="95">
        <v>4000</v>
      </c>
      <c r="D53" s="86">
        <f t="shared" si="17"/>
        <v>-4000</v>
      </c>
      <c r="E53" s="95">
        <v>0</v>
      </c>
      <c r="F53" s="95">
        <v>0</v>
      </c>
      <c r="G53" s="95">
        <v>0</v>
      </c>
      <c r="H53" s="99"/>
      <c r="I53" s="99"/>
    </row>
    <row r="54" spans="1:14" s="100" customFormat="1" x14ac:dyDescent="0.25">
      <c r="A54" s="93">
        <v>42</v>
      </c>
      <c r="B54" s="94" t="s">
        <v>27</v>
      </c>
      <c r="C54" s="95">
        <v>161673</v>
      </c>
      <c r="D54" s="86">
        <f t="shared" si="17"/>
        <v>158327</v>
      </c>
      <c r="E54" s="95">
        <v>320000</v>
      </c>
      <c r="F54" s="95">
        <v>320000</v>
      </c>
      <c r="G54" s="95">
        <v>320000</v>
      </c>
      <c r="H54" s="99"/>
      <c r="I54" s="99"/>
    </row>
    <row r="55" spans="1:14" s="92" customFormat="1" x14ac:dyDescent="0.25">
      <c r="A55" s="75">
        <v>41</v>
      </c>
      <c r="B55" s="75" t="s">
        <v>89</v>
      </c>
      <c r="C55" s="101">
        <f t="shared" ref="C55:G55" si="19">SUM(C56)</f>
        <v>12000000</v>
      </c>
      <c r="D55" s="101">
        <f t="shared" si="19"/>
        <v>374229.71000000089</v>
      </c>
      <c r="E55" s="101">
        <f>SUM(E56)</f>
        <v>12374229.710000001</v>
      </c>
      <c r="F55" s="101">
        <f t="shared" si="19"/>
        <v>12374229.710000001</v>
      </c>
      <c r="G55" s="101">
        <f t="shared" si="19"/>
        <v>12374229.710000001</v>
      </c>
      <c r="H55" s="60"/>
      <c r="I55" s="91"/>
      <c r="J55" s="91"/>
      <c r="K55" s="91"/>
      <c r="L55" s="91"/>
    </row>
    <row r="56" spans="1:14" s="92" customFormat="1" x14ac:dyDescent="0.25">
      <c r="A56" s="79">
        <v>3</v>
      </c>
      <c r="B56" s="80" t="s">
        <v>8</v>
      </c>
      <c r="C56" s="90">
        <f>SUM(C57,C58,C59)</f>
        <v>12000000</v>
      </c>
      <c r="D56" s="90">
        <f>SUM(D57,D58,D59)</f>
        <v>374229.71000000089</v>
      </c>
      <c r="E56" s="90">
        <f>SUM(E57,E58,E59)</f>
        <v>12374229.710000001</v>
      </c>
      <c r="F56" s="90">
        <f>SUM(F57,F58,F59)</f>
        <v>12374229.710000001</v>
      </c>
      <c r="G56" s="90">
        <f>SUM(G57,G58,G59)</f>
        <v>12374229.710000001</v>
      </c>
      <c r="H56" s="60"/>
      <c r="I56" s="91"/>
      <c r="J56" s="91"/>
      <c r="K56" s="91"/>
      <c r="L56" s="91"/>
    </row>
    <row r="57" spans="1:14" s="61" customFormat="1" ht="15.75" customHeight="1" x14ac:dyDescent="0.25">
      <c r="A57" s="84">
        <v>31</v>
      </c>
      <c r="B57" s="85" t="s">
        <v>9</v>
      </c>
      <c r="C57" s="89">
        <v>10344086</v>
      </c>
      <c r="D57" s="86">
        <f t="shared" ref="D57:D59" si="20">E57-C57</f>
        <v>99729.710000000894</v>
      </c>
      <c r="E57" s="89">
        <v>10443815.710000001</v>
      </c>
      <c r="F57" s="89">
        <v>10443815.710000001</v>
      </c>
      <c r="G57" s="89">
        <v>10443815.710000001</v>
      </c>
      <c r="H57" s="60"/>
      <c r="I57" s="60"/>
    </row>
    <row r="58" spans="1:14" s="61" customFormat="1" ht="15.75" customHeight="1" x14ac:dyDescent="0.25">
      <c r="A58" s="84">
        <v>32</v>
      </c>
      <c r="B58" s="85" t="s">
        <v>19</v>
      </c>
      <c r="C58" s="89">
        <v>1651932</v>
      </c>
      <c r="D58" s="86">
        <f t="shared" si="20"/>
        <v>274500</v>
      </c>
      <c r="E58" s="89">
        <v>1926432</v>
      </c>
      <c r="F58" s="89">
        <v>1926432</v>
      </c>
      <c r="G58" s="89">
        <v>1926432</v>
      </c>
      <c r="H58" s="60"/>
      <c r="I58" s="60"/>
    </row>
    <row r="59" spans="1:14" s="61" customFormat="1" ht="15.75" customHeight="1" x14ac:dyDescent="0.25">
      <c r="A59" s="84">
        <v>34</v>
      </c>
      <c r="B59" s="85" t="s">
        <v>87</v>
      </c>
      <c r="C59" s="89">
        <v>3982</v>
      </c>
      <c r="D59" s="86">
        <f t="shared" si="20"/>
        <v>0</v>
      </c>
      <c r="E59" s="89">
        <v>3982</v>
      </c>
      <c r="F59" s="89">
        <v>3982</v>
      </c>
      <c r="G59" s="89">
        <v>3982</v>
      </c>
      <c r="H59" s="60"/>
      <c r="I59" s="60"/>
    </row>
    <row r="60" spans="1:14" s="92" customFormat="1" x14ac:dyDescent="0.25">
      <c r="A60" s="102">
        <v>52</v>
      </c>
      <c r="B60" s="102" t="s">
        <v>90</v>
      </c>
      <c r="C60" s="103">
        <f>SUM(C61,C63)</f>
        <v>560000</v>
      </c>
      <c r="D60" s="103">
        <f t="shared" ref="D60:G60" si="21">SUM(D61,D63)</f>
        <v>0</v>
      </c>
      <c r="E60" s="103">
        <f t="shared" si="21"/>
        <v>560000</v>
      </c>
      <c r="F60" s="103">
        <f t="shared" si="21"/>
        <v>560000</v>
      </c>
      <c r="G60" s="103">
        <f t="shared" si="21"/>
        <v>560000</v>
      </c>
      <c r="H60" s="91"/>
      <c r="I60" s="91"/>
      <c r="J60" s="91"/>
      <c r="K60" s="91"/>
      <c r="L60" s="91"/>
      <c r="M60" s="91"/>
      <c r="N60" s="91"/>
    </row>
    <row r="61" spans="1:14" s="82" customFormat="1" x14ac:dyDescent="0.25">
      <c r="A61" s="104">
        <v>3</v>
      </c>
      <c r="B61" s="105" t="s">
        <v>8</v>
      </c>
      <c r="C61" s="81">
        <f>SUM(C62)</f>
        <v>560000</v>
      </c>
      <c r="D61" s="81">
        <f>SUM(D62)</f>
        <v>0</v>
      </c>
      <c r="E61" s="81">
        <f>SUM(E62)</f>
        <v>560000</v>
      </c>
      <c r="F61" s="81">
        <f>SUM(F62)</f>
        <v>560000</v>
      </c>
      <c r="G61" s="81">
        <f>SUM(G62)</f>
        <v>560000</v>
      </c>
      <c r="J61" s="83"/>
      <c r="K61" s="83"/>
    </row>
    <row r="62" spans="1:14" s="61" customFormat="1" ht="15.75" customHeight="1" x14ac:dyDescent="0.25">
      <c r="A62" s="84">
        <v>31</v>
      </c>
      <c r="B62" s="85" t="s">
        <v>9</v>
      </c>
      <c r="C62" s="89">
        <v>560000</v>
      </c>
      <c r="D62" s="86">
        <f t="shared" ref="D62:D64" si="22">E62-C62</f>
        <v>0</v>
      </c>
      <c r="E62" s="89">
        <v>560000</v>
      </c>
      <c r="F62" s="89">
        <v>560000</v>
      </c>
      <c r="G62" s="89">
        <v>560000</v>
      </c>
      <c r="H62" s="60"/>
      <c r="I62" s="60"/>
    </row>
    <row r="63" spans="1:14" s="99" customFormat="1" x14ac:dyDescent="0.25">
      <c r="A63" s="96">
        <v>4</v>
      </c>
      <c r="B63" s="97" t="s">
        <v>10</v>
      </c>
      <c r="C63" s="98">
        <f>SUM(C64)</f>
        <v>0</v>
      </c>
      <c r="D63" s="98">
        <f t="shared" ref="D63:G63" si="23">SUM(D64)</f>
        <v>0</v>
      </c>
      <c r="E63" s="98">
        <f t="shared" si="23"/>
        <v>0</v>
      </c>
      <c r="F63" s="98">
        <f t="shared" si="23"/>
        <v>0</v>
      </c>
      <c r="G63" s="98">
        <f t="shared" si="23"/>
        <v>0</v>
      </c>
    </row>
    <row r="64" spans="1:14" s="100" customFormat="1" x14ac:dyDescent="0.25">
      <c r="A64" s="93">
        <v>42</v>
      </c>
      <c r="B64" s="94" t="s">
        <v>27</v>
      </c>
      <c r="C64" s="95">
        <v>0</v>
      </c>
      <c r="D64" s="86">
        <f t="shared" si="22"/>
        <v>0</v>
      </c>
      <c r="E64" s="95">
        <v>0</v>
      </c>
      <c r="F64" s="95">
        <v>0</v>
      </c>
      <c r="G64" s="95">
        <v>0</v>
      </c>
      <c r="H64" s="99"/>
      <c r="I64" s="99"/>
    </row>
    <row r="65" spans="1:14" s="92" customFormat="1" x14ac:dyDescent="0.25">
      <c r="A65" s="106">
        <v>5211</v>
      </c>
      <c r="B65" s="102" t="s">
        <v>90</v>
      </c>
      <c r="C65" s="103">
        <f t="shared" ref="C65:G65" si="24">SUM(C66)</f>
        <v>0</v>
      </c>
      <c r="D65" s="103">
        <f t="shared" si="24"/>
        <v>0</v>
      </c>
      <c r="E65" s="103">
        <f t="shared" si="24"/>
        <v>0</v>
      </c>
      <c r="F65" s="103">
        <f t="shared" si="24"/>
        <v>0</v>
      </c>
      <c r="G65" s="103">
        <f t="shared" si="24"/>
        <v>0</v>
      </c>
      <c r="H65" s="91"/>
      <c r="I65" s="91"/>
      <c r="J65" s="91"/>
      <c r="K65" s="91"/>
      <c r="L65" s="91"/>
      <c r="M65" s="91"/>
      <c r="N65" s="91"/>
    </row>
    <row r="66" spans="1:14" s="82" customFormat="1" x14ac:dyDescent="0.25">
      <c r="A66" s="104">
        <v>3</v>
      </c>
      <c r="B66" s="105" t="s">
        <v>8</v>
      </c>
      <c r="C66" s="81">
        <f t="shared" ref="C66:G66" si="25">SUM(C67:C68)</f>
        <v>0</v>
      </c>
      <c r="D66" s="81">
        <f t="shared" si="25"/>
        <v>0</v>
      </c>
      <c r="E66" s="81">
        <f t="shared" ref="E66" si="26">SUM(E67:E68)</f>
        <v>0</v>
      </c>
      <c r="F66" s="81">
        <f t="shared" si="25"/>
        <v>0</v>
      </c>
      <c r="G66" s="81">
        <f t="shared" si="25"/>
        <v>0</v>
      </c>
      <c r="J66" s="83"/>
      <c r="K66" s="83"/>
    </row>
    <row r="67" spans="1:14" s="61" customFormat="1" ht="15.75" customHeight="1" x14ac:dyDescent="0.25">
      <c r="A67" s="84">
        <v>31</v>
      </c>
      <c r="B67" s="85" t="s">
        <v>9</v>
      </c>
      <c r="C67" s="89">
        <v>0</v>
      </c>
      <c r="D67" s="86">
        <f t="shared" ref="D67:D68" si="27">E67-C67</f>
        <v>0</v>
      </c>
      <c r="E67" s="89">
        <v>0</v>
      </c>
      <c r="F67" s="89">
        <v>0</v>
      </c>
      <c r="G67" s="89">
        <v>0</v>
      </c>
      <c r="H67" s="60"/>
      <c r="I67" s="60"/>
    </row>
    <row r="68" spans="1:14" s="61" customFormat="1" ht="15.75" customHeight="1" x14ac:dyDescent="0.25">
      <c r="A68" s="84">
        <v>32</v>
      </c>
      <c r="B68" s="85" t="s">
        <v>19</v>
      </c>
      <c r="C68" s="89">
        <v>0</v>
      </c>
      <c r="D68" s="86">
        <f t="shared" si="27"/>
        <v>0</v>
      </c>
      <c r="E68" s="89">
        <v>0</v>
      </c>
      <c r="F68" s="89">
        <v>0</v>
      </c>
      <c r="G68" s="89">
        <v>0</v>
      </c>
      <c r="H68" s="60"/>
      <c r="I68" s="60"/>
    </row>
    <row r="69" spans="1:14" s="92" customFormat="1" x14ac:dyDescent="0.25">
      <c r="A69" s="106">
        <v>5225</v>
      </c>
      <c r="B69" s="102" t="s">
        <v>90</v>
      </c>
      <c r="C69" s="103">
        <f t="shared" ref="C69:G69" si="28">SUM(C70)</f>
        <v>0</v>
      </c>
      <c r="D69" s="103">
        <f t="shared" si="28"/>
        <v>0</v>
      </c>
      <c r="E69" s="103">
        <f t="shared" si="28"/>
        <v>0</v>
      </c>
      <c r="F69" s="103">
        <f t="shared" si="28"/>
        <v>0</v>
      </c>
      <c r="G69" s="103">
        <f t="shared" si="28"/>
        <v>0</v>
      </c>
      <c r="H69" s="91"/>
      <c r="I69" s="91"/>
      <c r="J69" s="91"/>
      <c r="K69" s="91"/>
      <c r="L69" s="91"/>
      <c r="M69" s="91"/>
      <c r="N69" s="91"/>
    </row>
    <row r="70" spans="1:14" s="82" customFormat="1" x14ac:dyDescent="0.25">
      <c r="A70" s="104">
        <v>3</v>
      </c>
      <c r="B70" s="105" t="s">
        <v>8</v>
      </c>
      <c r="C70" s="81">
        <f>SUM(C71)</f>
        <v>0</v>
      </c>
      <c r="D70" s="81">
        <f>SUM(D71)</f>
        <v>0</v>
      </c>
      <c r="E70" s="81">
        <f>SUM(E71)</f>
        <v>0</v>
      </c>
      <c r="F70" s="81">
        <f>SUM(F71)</f>
        <v>0</v>
      </c>
      <c r="G70" s="81">
        <f>SUM(G71)</f>
        <v>0</v>
      </c>
      <c r="J70" s="83"/>
      <c r="K70" s="83"/>
    </row>
    <row r="71" spans="1:14" s="61" customFormat="1" ht="15.75" customHeight="1" x14ac:dyDescent="0.25">
      <c r="A71" s="84">
        <v>32</v>
      </c>
      <c r="B71" s="85" t="s">
        <v>19</v>
      </c>
      <c r="C71" s="89">
        <v>0</v>
      </c>
      <c r="D71" s="86">
        <f t="shared" ref="D71" si="29">E71-C71</f>
        <v>0</v>
      </c>
      <c r="E71" s="89">
        <v>0</v>
      </c>
      <c r="F71" s="89">
        <v>0</v>
      </c>
      <c r="G71" s="89">
        <v>0</v>
      </c>
      <c r="H71" s="60"/>
      <c r="I71" s="60"/>
    </row>
    <row r="72" spans="1:14" s="92" customFormat="1" x14ac:dyDescent="0.25">
      <c r="A72" s="102">
        <v>62</v>
      </c>
      <c r="B72" s="102" t="s">
        <v>91</v>
      </c>
      <c r="C72" s="103">
        <f t="shared" ref="C72:G73" si="30">SUM(C73)</f>
        <v>5000</v>
      </c>
      <c r="D72" s="103">
        <f t="shared" si="30"/>
        <v>4012.74</v>
      </c>
      <c r="E72" s="103">
        <f t="shared" si="30"/>
        <v>9012.74</v>
      </c>
      <c r="F72" s="103">
        <f t="shared" si="30"/>
        <v>9012.74</v>
      </c>
      <c r="G72" s="103">
        <f t="shared" si="30"/>
        <v>9012.74</v>
      </c>
      <c r="H72" s="91"/>
      <c r="I72" s="91"/>
      <c r="J72" s="91"/>
      <c r="K72" s="91"/>
      <c r="L72" s="91"/>
      <c r="M72" s="91"/>
      <c r="N72" s="91"/>
    </row>
    <row r="73" spans="1:14" s="99" customFormat="1" x14ac:dyDescent="0.25">
      <c r="A73" s="96">
        <v>4</v>
      </c>
      <c r="B73" s="97" t="s">
        <v>10</v>
      </c>
      <c r="C73" s="98">
        <f t="shared" si="30"/>
        <v>5000</v>
      </c>
      <c r="D73" s="98">
        <f t="shared" si="30"/>
        <v>4012.74</v>
      </c>
      <c r="E73" s="98">
        <f t="shared" si="30"/>
        <v>9012.74</v>
      </c>
      <c r="F73" s="98">
        <f t="shared" si="30"/>
        <v>9012.74</v>
      </c>
      <c r="G73" s="98">
        <f t="shared" si="30"/>
        <v>9012.74</v>
      </c>
    </row>
    <row r="74" spans="1:14" s="100" customFormat="1" x14ac:dyDescent="0.25">
      <c r="A74" s="93">
        <v>42</v>
      </c>
      <c r="B74" s="94" t="s">
        <v>27</v>
      </c>
      <c r="C74" s="95">
        <v>5000</v>
      </c>
      <c r="D74" s="86">
        <f t="shared" ref="D74" si="31">E74-C74</f>
        <v>4012.74</v>
      </c>
      <c r="E74" s="95">
        <v>9012.74</v>
      </c>
      <c r="F74" s="95">
        <v>9012.74</v>
      </c>
      <c r="G74" s="95">
        <v>9012.74</v>
      </c>
      <c r="H74" s="99"/>
      <c r="I74" s="99"/>
    </row>
    <row r="75" spans="1:14" s="92" customFormat="1" x14ac:dyDescent="0.25">
      <c r="A75" s="102">
        <v>71</v>
      </c>
      <c r="B75" s="102" t="s">
        <v>7</v>
      </c>
      <c r="C75" s="103">
        <f t="shared" ref="C75:G76" si="32">SUM(C76)</f>
        <v>664</v>
      </c>
      <c r="D75" s="103">
        <f t="shared" si="32"/>
        <v>0</v>
      </c>
      <c r="E75" s="103">
        <f t="shared" si="32"/>
        <v>664</v>
      </c>
      <c r="F75" s="103">
        <f t="shared" si="32"/>
        <v>664</v>
      </c>
      <c r="G75" s="103">
        <f t="shared" si="32"/>
        <v>664</v>
      </c>
      <c r="H75" s="91"/>
      <c r="I75" s="91"/>
      <c r="J75" s="91"/>
      <c r="K75" s="91"/>
      <c r="L75" s="91"/>
      <c r="M75" s="91"/>
      <c r="N75" s="91"/>
    </row>
    <row r="76" spans="1:14" s="82" customFormat="1" x14ac:dyDescent="0.25">
      <c r="A76" s="104">
        <v>3</v>
      </c>
      <c r="B76" s="105" t="s">
        <v>8</v>
      </c>
      <c r="C76" s="81">
        <f t="shared" si="32"/>
        <v>664</v>
      </c>
      <c r="D76" s="81">
        <f t="shared" si="32"/>
        <v>0</v>
      </c>
      <c r="E76" s="81">
        <f t="shared" si="32"/>
        <v>664</v>
      </c>
      <c r="F76" s="81">
        <f t="shared" si="32"/>
        <v>664</v>
      </c>
      <c r="G76" s="81">
        <f t="shared" si="32"/>
        <v>664</v>
      </c>
      <c r="J76" s="83"/>
      <c r="K76" s="83"/>
    </row>
    <row r="77" spans="1:14" s="61" customFormat="1" ht="14.45" customHeight="1" x14ac:dyDescent="0.25">
      <c r="A77" s="84">
        <v>32</v>
      </c>
      <c r="B77" s="85" t="s">
        <v>19</v>
      </c>
      <c r="C77" s="89">
        <v>664</v>
      </c>
      <c r="D77" s="86">
        <f t="shared" ref="D77" si="33">E77-C77</f>
        <v>0</v>
      </c>
      <c r="E77" s="89">
        <v>664</v>
      </c>
      <c r="F77" s="89">
        <v>664</v>
      </c>
      <c r="G77" s="89">
        <v>664</v>
      </c>
      <c r="H77" s="60"/>
      <c r="I77" s="60"/>
      <c r="J77" s="87" t="e">
        <f>SUM(#REF!)</f>
        <v>#REF!</v>
      </c>
      <c r="K77" s="88" t="e">
        <f>SUM(#REF!)</f>
        <v>#REF!</v>
      </c>
      <c r="L77" s="61">
        <f>SUM(C77:I77)</f>
        <v>2656</v>
      </c>
    </row>
    <row r="78" spans="1:14" s="92" customFormat="1" x14ac:dyDescent="0.25">
      <c r="A78" s="102">
        <v>71</v>
      </c>
      <c r="B78" s="102" t="s">
        <v>92</v>
      </c>
      <c r="C78" s="103">
        <f t="shared" ref="C78:G79" si="34">SUM(C79)</f>
        <v>6636</v>
      </c>
      <c r="D78" s="103">
        <f t="shared" si="34"/>
        <v>0</v>
      </c>
      <c r="E78" s="103">
        <f t="shared" si="34"/>
        <v>6636</v>
      </c>
      <c r="F78" s="103">
        <f t="shared" si="34"/>
        <v>6636</v>
      </c>
      <c r="G78" s="103">
        <f t="shared" si="34"/>
        <v>6636</v>
      </c>
      <c r="H78" s="91"/>
      <c r="I78" s="91"/>
      <c r="J78" s="91"/>
      <c r="K78" s="91"/>
      <c r="L78" s="91"/>
      <c r="M78" s="91"/>
      <c r="N78" s="91"/>
    </row>
    <row r="79" spans="1:14" s="82" customFormat="1" x14ac:dyDescent="0.25">
      <c r="A79" s="104">
        <v>3</v>
      </c>
      <c r="B79" s="105" t="s">
        <v>8</v>
      </c>
      <c r="C79" s="81">
        <f t="shared" si="34"/>
        <v>6636</v>
      </c>
      <c r="D79" s="81">
        <f t="shared" si="34"/>
        <v>0</v>
      </c>
      <c r="E79" s="81">
        <f t="shared" si="34"/>
        <v>6636</v>
      </c>
      <c r="F79" s="81">
        <f t="shared" si="34"/>
        <v>6636</v>
      </c>
      <c r="G79" s="81">
        <f t="shared" si="34"/>
        <v>6636</v>
      </c>
      <c r="J79" s="83"/>
      <c r="K79" s="83"/>
    </row>
    <row r="80" spans="1:14" s="61" customFormat="1" ht="14.45" customHeight="1" x14ac:dyDescent="0.25">
      <c r="A80" s="84">
        <v>32</v>
      </c>
      <c r="B80" s="85" t="s">
        <v>19</v>
      </c>
      <c r="C80" s="89">
        <v>6636</v>
      </c>
      <c r="D80" s="86">
        <f t="shared" ref="D80" si="35">E80-C80</f>
        <v>0</v>
      </c>
      <c r="E80" s="89">
        <v>6636</v>
      </c>
      <c r="F80" s="89">
        <v>6636</v>
      </c>
      <c r="G80" s="89">
        <v>6636</v>
      </c>
      <c r="H80" s="60"/>
      <c r="I80" s="60"/>
      <c r="J80" s="87" t="e">
        <f>SUM(#REF!)</f>
        <v>#REF!</v>
      </c>
      <c r="K80" s="88" t="e">
        <f>SUM(#REF!)</f>
        <v>#REF!</v>
      </c>
      <c r="L80" s="61">
        <f>SUM(C80:I80)</f>
        <v>26544</v>
      </c>
    </row>
    <row r="81" spans="1:12" x14ac:dyDescent="0.25">
      <c r="A81" s="107"/>
      <c r="B81" s="107"/>
      <c r="C81" s="108"/>
      <c r="D81" s="108"/>
      <c r="E81" s="108"/>
      <c r="F81" s="108"/>
      <c r="G81" s="108"/>
    </row>
    <row r="82" spans="1:12" s="92" customFormat="1" x14ac:dyDescent="0.25">
      <c r="A82" s="75">
        <v>41</v>
      </c>
      <c r="B82" s="75" t="s">
        <v>89</v>
      </c>
      <c r="C82" s="101">
        <f t="shared" ref="C82:G82" si="36">SUM(C83)</f>
        <v>0</v>
      </c>
      <c r="D82" s="101">
        <f t="shared" si="36"/>
        <v>0</v>
      </c>
      <c r="E82" s="101">
        <f t="shared" si="36"/>
        <v>0</v>
      </c>
      <c r="F82" s="101">
        <f t="shared" si="36"/>
        <v>0</v>
      </c>
      <c r="G82" s="101">
        <f t="shared" si="36"/>
        <v>0</v>
      </c>
      <c r="H82" s="60"/>
      <c r="I82" s="91"/>
      <c r="J82" s="91"/>
      <c r="K82" s="91"/>
      <c r="L82" s="91"/>
    </row>
    <row r="83" spans="1:12" s="112" customFormat="1" x14ac:dyDescent="0.25">
      <c r="A83" s="109"/>
      <c r="B83" s="109" t="s">
        <v>93</v>
      </c>
      <c r="C83" s="110">
        <f>SUM(C84)</f>
        <v>0</v>
      </c>
      <c r="D83" s="110">
        <f>SUM(D84)</f>
        <v>0</v>
      </c>
      <c r="E83" s="110">
        <f>SUM(E84)</f>
        <v>0</v>
      </c>
      <c r="F83" s="110">
        <f>SUM(F84)</f>
        <v>0</v>
      </c>
      <c r="G83" s="110">
        <f>SUM(G84)</f>
        <v>0</v>
      </c>
      <c r="H83" s="111"/>
      <c r="I83" s="111"/>
    </row>
    <row r="84" spans="1:12" s="61" customFormat="1" ht="14.45" customHeight="1" x14ac:dyDescent="0.25">
      <c r="A84" s="84">
        <v>92</v>
      </c>
      <c r="B84" s="85" t="s">
        <v>94</v>
      </c>
      <c r="C84" s="89">
        <v>0</v>
      </c>
      <c r="D84" s="86">
        <f t="shared" ref="D84" si="37">E84-C84</f>
        <v>0</v>
      </c>
      <c r="E84" s="89">
        <v>0</v>
      </c>
      <c r="F84" s="89">
        <v>0</v>
      </c>
      <c r="G84" s="89">
        <v>0</v>
      </c>
      <c r="H84" s="60"/>
      <c r="I84" s="60"/>
      <c r="J84" s="87" t="e">
        <f>SUM(#REF!)</f>
        <v>#REF!</v>
      </c>
      <c r="K84" s="88" t="e">
        <f>SUM(#REF!)</f>
        <v>#REF!</v>
      </c>
      <c r="L84" s="61">
        <f>SUM(C84:I84)</f>
        <v>0</v>
      </c>
    </row>
  </sheetData>
  <mergeCells count="3">
    <mergeCell ref="A7:B7"/>
    <mergeCell ref="A4:G4"/>
    <mergeCell ref="A1:G2"/>
  </mergeCells>
  <pageMargins left="0.51181102362204722" right="0.51181102362204722" top="0.74803149606299213" bottom="0.74803149606299213" header="0.31496062992125984" footer="0.31496062992125984"/>
  <pageSetup paperSize="9" scale="72" fitToHeight="2" orientation="landscape" r:id="rId1"/>
  <headerFooter alignWithMargins="0"/>
  <rowBreaks count="1" manualBreakCount="1">
    <brk id="43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DIO'!Podrucje_ispisa</vt:lpstr>
      <vt:lpstr>'Prihodi i rashodi po izvorima'!Podrucje_ispisa</vt:lpstr>
      <vt:lpstr>'Račun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Ekonomist ZHM SMŽ</cp:lastModifiedBy>
  <cp:lastPrinted>2025-07-18T10:11:03Z</cp:lastPrinted>
  <dcterms:created xsi:type="dcterms:W3CDTF">2022-08-12T12:51:27Z</dcterms:created>
  <dcterms:modified xsi:type="dcterms:W3CDTF">2025-07-18T10:11:21Z</dcterms:modified>
</cp:coreProperties>
</file>